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Wydatki" sheetId="1" r:id="rId1"/>
  </sheets>
  <definedNames>
    <definedName name="_xlnm.Print_Area" localSheetId="0">'Wydatki'!$A$1:$F$377</definedName>
    <definedName name="_xlnm.Print_Titles" localSheetId="0">'Wydatki'!$7:$8</definedName>
  </definedNames>
  <calcPr fullCalcOnLoad="1"/>
</workbook>
</file>

<file path=xl/sharedStrings.xml><?xml version="1.0" encoding="utf-8"?>
<sst xmlns="http://schemas.openxmlformats.org/spreadsheetml/2006/main" count="753" uniqueCount="458">
  <si>
    <t xml:space="preserve">Załącznik nr 1 </t>
  </si>
  <si>
    <t xml:space="preserve">Rozdział </t>
  </si>
  <si>
    <t>§</t>
  </si>
  <si>
    <t>Treść</t>
  </si>
  <si>
    <t>Plan</t>
  </si>
  <si>
    <t xml:space="preserve">Wykonanie </t>
  </si>
  <si>
    <t>% wykonania</t>
  </si>
  <si>
    <t>Środki własne</t>
  </si>
  <si>
    <r>
      <rPr>
        <sz val="10"/>
        <rFont val="Arial"/>
        <family val="0"/>
      </rPr>
      <t>Zad.włas. i powierzone-dotacje</t>
    </r>
  </si>
  <si>
    <t>DZIAŁ 010 ROLNICTWO I ŁOWIECTWO</t>
  </si>
  <si>
    <t>01010</t>
  </si>
  <si>
    <r>
      <rPr>
        <b/>
        <sz val="10"/>
        <rFont val="Times New Roman CE"/>
        <family val="0"/>
      </rPr>
      <t>Infrastruktura wodociągowa i sanitacyjna wsi</t>
    </r>
  </si>
  <si>
    <t>4010</t>
  </si>
  <si>
    <t>Wynagrodzenia osobowe</t>
  </si>
  <si>
    <t>4040</t>
  </si>
  <si>
    <t>Dodatkowe wynagrodzenie roczne</t>
  </si>
  <si>
    <t>4110</t>
  </si>
  <si>
    <t>Ubezpieczenia społeczne</t>
  </si>
  <si>
    <t>4120</t>
  </si>
  <si>
    <t>Składki na Fundusz Pracy</t>
  </si>
  <si>
    <t>4210</t>
  </si>
  <si>
    <t>Zakup materiałów i wyposażenia</t>
  </si>
  <si>
    <t>4260</t>
  </si>
  <si>
    <t>Zakup energii</t>
  </si>
  <si>
    <t>4300</t>
  </si>
  <si>
    <t>Zakup usług pozostałych</t>
  </si>
  <si>
    <t>4430</t>
  </si>
  <si>
    <t>Różne opłaty i składki</t>
  </si>
  <si>
    <t>4440</t>
  </si>
  <si>
    <t>Odpis na FŚS</t>
  </si>
  <si>
    <t>01022</t>
  </si>
  <si>
    <t>Zwalczanie chorób zakaźnych zwierząt</t>
  </si>
  <si>
    <t>4300</t>
  </si>
  <si>
    <t>Zakup usług pozostałych</t>
  </si>
  <si>
    <t>01030</t>
  </si>
  <si>
    <t>Izby rolnicze</t>
  </si>
  <si>
    <t>2850</t>
  </si>
  <si>
    <t>Wpłaty gmin na rzecz izb rolniczych w wysokości 2% uzyskanych wpływów z podatku rolnego</t>
  </si>
  <si>
    <t>01036</t>
  </si>
  <si>
    <t>Restrukturyzacja i modernizacja sektora żywnościowego oraz rozwój obszarów wiejskich</t>
  </si>
  <si>
    <t>4300</t>
  </si>
  <si>
    <t>Zakup usług pozostałych</t>
  </si>
  <si>
    <t>01095</t>
  </si>
  <si>
    <t>Pozostała działalność</t>
  </si>
  <si>
    <t>4010</t>
  </si>
  <si>
    <t>Wynagrodzenia osobowe pracowników</t>
  </si>
  <si>
    <t>4040</t>
  </si>
  <si>
    <t>Dodatkowe wynagrodzenie roczne</t>
  </si>
  <si>
    <t>4110</t>
  </si>
  <si>
    <t>Składki na ubezpieczenie społeczne</t>
  </si>
  <si>
    <t>4120</t>
  </si>
  <si>
    <t>Składki na Fundusz 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</si>
  <si>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</si>
  <si>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</si>
  <si>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</si>
  <si>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</si>
  <si>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</si>
  <si>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</si>
  <si>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</si>
  <si>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</si>
  <si>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4430</t>
  </si>
  <si>
    <t>Różne opłaty i składki</t>
  </si>
  <si>
    <t>4440</t>
  </si>
  <si>
    <t>Odpisy na ZFŚS</t>
  </si>
  <si>
    <t>DZIAŁ 600 TRANSPORT I ŁĄCZNOŚĆ</t>
  </si>
  <si>
    <t>60014</t>
  </si>
  <si>
    <t>Drogi publiczne powiatowe</t>
  </si>
  <si>
    <t>60016</t>
  </si>
  <si>
    <t>Drogi publiczne gminne</t>
  </si>
  <si>
    <t>4210</t>
  </si>
  <si>
    <t>Zakup materiałów i wyposażenia</t>
  </si>
  <si>
    <t>4300</t>
  </si>
  <si>
    <t>Zakup usług pozostałych</t>
  </si>
  <si>
    <t>DZIAŁ 630 TURYSTYKA</t>
  </si>
  <si>
    <t>63003</t>
  </si>
  <si>
    <t>Zadania w zakresie upowszechniania turystyki</t>
  </si>
  <si>
    <t>4210</t>
  </si>
  <si>
    <t>Zakup materiałów i wyposażenia</t>
  </si>
  <si>
    <t>4300</t>
  </si>
  <si>
    <t>Zakup usług pozostałych</t>
  </si>
  <si>
    <t>70005</t>
  </si>
  <si>
    <t>Gospodarka gruntami i nieruchomościami</t>
  </si>
  <si>
    <t>4210</t>
  </si>
  <si>
    <t>Zakup materiałów i wyposażenia</t>
  </si>
  <si>
    <t>4260</t>
  </si>
  <si>
    <t>Zakup energii</t>
  </si>
  <si>
    <t>4300</t>
  </si>
  <si>
    <t>Zakup usług pozostałych</t>
  </si>
  <si>
    <t>DZIAŁ 710 DZIAŁALNOŚĆ USŁUGOWA</t>
  </si>
  <si>
    <t>71004</t>
  </si>
  <si>
    <t>Plany zagospodarowania przestrzennego</t>
  </si>
  <si>
    <t>3030</t>
  </si>
  <si>
    <t>Różne wydatki na rzecz osób fizycznych</t>
  </si>
  <si>
    <t xml:space="preserve"> DZIAŁ 750 ADMINISTRACJA PUBLICZNA</t>
  </si>
  <si>
    <t>75011</t>
  </si>
  <si>
    <t>Urzędy wojewódzkie</t>
  </si>
  <si>
    <t>4010</t>
  </si>
  <si>
    <t>Wynagrodzenia osobowe</t>
  </si>
  <si>
    <t>4040</t>
  </si>
  <si>
    <t>Dodatkowe wynagrodzenie roczne</t>
  </si>
  <si>
    <t>4110</t>
  </si>
  <si>
    <t>Składki na ubezpieczenie społeczne</t>
  </si>
  <si>
    <t>4120</t>
  </si>
  <si>
    <t>Składki na Fundusz Pracy</t>
  </si>
  <si>
    <t>4210</t>
  </si>
  <si>
    <t>Zakup materiałów i wyposażenia</t>
  </si>
  <si>
    <t>75022</t>
  </si>
  <si>
    <t>Rady Gmin</t>
  </si>
  <si>
    <t>3030</t>
  </si>
  <si>
    <t>Różne wydatki na rzecz osób fizycznych</t>
  </si>
  <si>
    <t>75023</t>
  </si>
  <si>
    <t>Urzędy gmin</t>
  </si>
  <si>
    <t>2703</t>
  </si>
  <si>
    <r>
      <rPr>
        <sz val="10"/>
        <color indexed="8"/>
        <rFont val="Times New Roman"/>
        <family val="1"/>
      </rPr>
      <t>Środki na dofinans.wł.zad.bież.gmin pozysk.z innych źródeł</t>
    </r>
  </si>
  <si>
    <t>6330</t>
  </si>
  <si>
    <r>
      <rPr>
        <sz val="10"/>
        <color indexed="8"/>
        <rFont val="Times New Roman"/>
        <family val="1"/>
      </rPr>
      <t>Dot.cel.otrzym.z budzetu państwa na real.inwest.i zakupów inwest.własnych gmin</t>
    </r>
  </si>
  <si>
    <t>2900</t>
  </si>
  <si>
    <t>Wpłaty gmin na rzecz innych J.S.T. oraz związków gmin na dofinansowanie zadań bieżących</t>
  </si>
  <si>
    <t>4010</t>
  </si>
  <si>
    <t>Wynagrodzenia osobowe</t>
  </si>
  <si>
    <t>4040</t>
  </si>
  <si>
    <t>Dodatkowe wynagrodzenie roczne</t>
  </si>
  <si>
    <t>4110</t>
  </si>
  <si>
    <t>Składki na ubezpieczenie społeczne</t>
  </si>
  <si>
    <t>4120</t>
  </si>
  <si>
    <t>Składki na Fundusz 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</si>
  <si>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</si>
  <si>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</si>
  <si>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</si>
  <si>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</si>
  <si>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</si>
  <si>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</si>
  <si>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</si>
  <si>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</si>
  <si>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4350</t>
  </si>
  <si>
    <t>4410</t>
  </si>
  <si>
    <t>Podróże służbowe krajowe</t>
  </si>
  <si>
    <t>4430</t>
  </si>
  <si>
    <t>Różne opłaty i składki</t>
  </si>
  <si>
    <t>4440</t>
  </si>
  <si>
    <t>Odpisy na ZFŚS</t>
  </si>
  <si>
    <t>6060</t>
  </si>
  <si>
    <t>Wydatki na zakupy inwestycyjne jednostki budżetowej</t>
  </si>
  <si>
    <t>75095</t>
  </si>
  <si>
    <t>Pozostała działalność</t>
  </si>
  <si>
    <t>4010</t>
  </si>
  <si>
    <t>Wynagrodzenia osobowe</t>
  </si>
  <si>
    <t>4040</t>
  </si>
  <si>
    <t>Dodatkowe wynagrodzenie roczne</t>
  </si>
  <si>
    <t>4110</t>
  </si>
  <si>
    <t>Składki na ubezpieczenie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</si>
  <si>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</si>
  <si>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</si>
  <si>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</si>
  <si>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</si>
  <si>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</si>
  <si>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</si>
  <si>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4440</t>
  </si>
  <si>
    <t>Odpisy na ZFŚS</t>
  </si>
  <si>
    <r>
      <rPr>
        <b/>
        <u val="single"/>
        <sz val="10"/>
        <rFont val="Times New Roman"/>
        <family val="0"/>
      </rPr>
      <t xml:space="preserve"> </t>
    </r>
    <r>
      <rPr>
        <b/>
        <sz val="10"/>
        <rFont val="Times New Roman"/>
        <family val="1"/>
      </rPr>
      <t xml:space="preserve">DZIAŁ751 URZĘDY NACZELNYCH ORGANÓW WŁADZY PAŃSTWOWEJ, KONTROLI I OCHRONY PRAWA ORAZ SĄDOWNICTWA </t>
    </r>
  </si>
  <si>
    <t>75101</t>
  </si>
  <si>
    <t>Urzędy Naczelnych Organów Władzy Państwowej , Kontroli i ochrony Prawa</t>
  </si>
  <si>
    <t>DZIAŁ 754 BEZPIECZEŃSTWO PUBLICZNE I OCHRONA PRZECIWPOŻAROWA</t>
  </si>
  <si>
    <t>75412</t>
  </si>
  <si>
    <t>Ochotnicze Straże Pożarne</t>
  </si>
  <si>
    <t>3020</t>
  </si>
  <si>
    <t>Wydatki osobowe nie zaliczane do wynagrodzeń</t>
  </si>
  <si>
    <t>3030</t>
  </si>
  <si>
    <t>Różne wydatki na rzecz osób fizycznych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</si>
  <si>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</si>
  <si>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</si>
  <si>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</si>
  <si>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</si>
  <si>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</si>
  <si>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</si>
  <si>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</si>
  <si>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</si>
  <si>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4430</t>
  </si>
  <si>
    <t>Różne opłaty i składki</t>
  </si>
  <si>
    <t>75414</t>
  </si>
  <si>
    <t xml:space="preserve">Obrona Cywilna </t>
  </si>
  <si>
    <t>DZIAŁ 756   DOCHODY OD OSÓB PRAWNYCH, OD OSÓB FIZYCZNYCH I  OD INNYCH JEDNOSTEK NIEPOSIADAJACYCH OSOBOWOŚCI PRAWNEJ ORAZ WYDATKI ZWIĄZANE Z ICH POBOREM</t>
  </si>
  <si>
    <t>75647</t>
  </si>
  <si>
    <t>Pobór podatków, opłat i nieopodatkowanych należności budżetowych</t>
  </si>
  <si>
    <t>4100</t>
  </si>
  <si>
    <r>
      <rPr>
        <sz val="10"/>
        <rFont val="Times New Roman"/>
        <family val="0"/>
      </rPr>
      <t>Wynagrodzenia agencyjno - prowizyjne</t>
    </r>
  </si>
  <si>
    <t>DZIAŁ 757 OBSŁUGA DŁUGU PUBLICZNEGO</t>
  </si>
  <si>
    <t>75702</t>
  </si>
  <si>
    <r>
      <rPr>
        <b/>
        <sz val="10"/>
        <rFont val="Times New Roman"/>
        <family val="1"/>
      </rPr>
      <t>Obsługa papierów wartościowych, kredytów i pożyczek jednostek samorzadu terytorialnego</t>
    </r>
  </si>
  <si>
    <t>8070</t>
  </si>
  <si>
    <t>odsetki i dyskonto od krajowych  papierów wartościowych oraz od krajowych pożyczek i kredytów</t>
  </si>
  <si>
    <t>DZIAŁ 801 OŚWIATA I WYCHOWANIE</t>
  </si>
  <si>
    <t>80101</t>
  </si>
  <si>
    <t>Szkoły podstawowe</t>
  </si>
  <si>
    <t>3020</t>
  </si>
  <si>
    <t>Wydatki osobowe nie zaliczane do wynagrodzeń</t>
  </si>
  <si>
    <t>3260</t>
  </si>
  <si>
    <t>Inne formy pomocy dla uczniów</t>
  </si>
  <si>
    <t>4010</t>
  </si>
  <si>
    <t>Wynagrodzenia osobowe</t>
  </si>
  <si>
    <t>4040</t>
  </si>
  <si>
    <t>Dodatkowe wynagrodzenie roczne</t>
  </si>
  <si>
    <t>4110</t>
  </si>
  <si>
    <t>Składki na ubezpieczenie społeczne</t>
  </si>
  <si>
    <t>4120</t>
  </si>
  <si>
    <t>Składki na Fundusz Pracy</t>
  </si>
  <si>
    <t>4210</t>
  </si>
  <si>
    <t>Zakup materiałów i wyposażenia</t>
  </si>
  <si>
    <t>4240</t>
  </si>
  <si>
    <t xml:space="preserve">Zakup pomocy naukowych, dydaktycznych i książek </t>
  </si>
  <si>
    <t>4260</t>
  </si>
  <si>
    <t>Zakup energii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</si>
  <si>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</si>
  <si>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</si>
  <si>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</si>
  <si>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</si>
  <si>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</si>
  <si>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</si>
  <si>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</si>
  <si>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Odpisy na ZFŚS</t>
  </si>
  <si>
    <t>6050</t>
  </si>
  <si>
    <t>Wydatki inwestycyjne jednostek budżetowych</t>
  </si>
  <si>
    <t>80104</t>
  </si>
  <si>
    <t xml:space="preserve">Przedszkola </t>
  </si>
  <si>
    <t>3020</t>
  </si>
  <si>
    <t>Wydatki osobowe nie zaliczane do wynagrodzeń</t>
  </si>
  <si>
    <t>4010</t>
  </si>
  <si>
    <t>Wynagrodzenia osobowe</t>
  </si>
  <si>
    <t>4040</t>
  </si>
  <si>
    <t>Dodatkowe wynagrodzenie roczne</t>
  </si>
  <si>
    <t>4110</t>
  </si>
  <si>
    <t>Składki na ubezpieczenie społeczne</t>
  </si>
  <si>
    <t>4120</t>
  </si>
  <si>
    <t>Składki na Fundusz Pracy</t>
  </si>
  <si>
    <t>4210</t>
  </si>
  <si>
    <t>Zakup materiałów i wyposażenia</t>
  </si>
  <si>
    <t>4240</t>
  </si>
  <si>
    <t xml:space="preserve">Zakup pomocy naukowych, dydaktycznych i książek 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</si>
  <si>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</si>
  <si>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</si>
  <si>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</si>
  <si>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</si>
  <si>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</si>
  <si>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</si>
  <si>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</si>
  <si>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</si>
  <si>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</si>
  <si>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</si>
  <si>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</si>
  <si>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Odpisy na ZFŚS</t>
  </si>
  <si>
    <t>80110</t>
  </si>
  <si>
    <t>Gimnazja</t>
  </si>
  <si>
    <t>3020</t>
  </si>
  <si>
    <t>Wydatki osobowe nie zaliczane do wynagrodzeń</t>
  </si>
  <si>
    <t>4010</t>
  </si>
  <si>
    <t>Wynagrodzenia osobowe</t>
  </si>
  <si>
    <t>4040</t>
  </si>
  <si>
    <t>Dodatkowe wynagrodzenie roczne</t>
  </si>
  <si>
    <t>4110</t>
  </si>
  <si>
    <t>Składki na ubezpieczenie społeczne</t>
  </si>
  <si>
    <t>4120</t>
  </si>
  <si>
    <t>Składki na Fundusz Pracy</t>
  </si>
  <si>
    <t>4210</t>
  </si>
  <si>
    <t>Zakup materiałów i wyposażenia</t>
  </si>
  <si>
    <t>4240</t>
  </si>
  <si>
    <t xml:space="preserve">Zakup pomocy naukowych, dydaktycznych i książek </t>
  </si>
  <si>
    <t>4260</t>
  </si>
  <si>
    <t>Zakup energii</t>
  </si>
  <si>
    <t>4270</t>
  </si>
  <si>
    <t>Zakup usług remontowych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</si>
  <si>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</si>
  <si>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</si>
  <si>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</si>
  <si>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</si>
  <si>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</si>
  <si>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</si>
  <si>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Odpisy na ZFŚS</t>
  </si>
  <si>
    <t>80113</t>
  </si>
  <si>
    <t>Dowożenie uczniów do szkół</t>
  </si>
  <si>
    <t>4010</t>
  </si>
  <si>
    <t>Wynagrodzenia osobowe</t>
  </si>
  <si>
    <t>4040</t>
  </si>
  <si>
    <t>Dodatkowe wynagrodzenie roczne</t>
  </si>
  <si>
    <t>4110</t>
  </si>
  <si>
    <t>Składki na ubezpieczenie społeczne</t>
  </si>
  <si>
    <t>4120</t>
  </si>
  <si>
    <t>Składki na Fundusz Pracy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</si>
  <si>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</si>
  <si>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</si>
  <si>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</si>
  <si>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</si>
  <si>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</si>
  <si>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</si>
  <si>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4430</t>
  </si>
  <si>
    <t>Różne opłaty i składki</t>
  </si>
  <si>
    <t>4440</t>
  </si>
  <si>
    <t>Odpisy na ZFŚS</t>
  </si>
  <si>
    <t>80146</t>
  </si>
  <si>
    <t>Dokształcanie i doskonalenie nauczycieli</t>
  </si>
  <si>
    <t>4300</t>
  </si>
  <si>
    <t>Zakup usług pozostałych</t>
  </si>
  <si>
    <t>DZIAŁ 851 OCHRONA ZDROWIA</t>
  </si>
  <si>
    <t>85154</t>
  </si>
  <si>
    <t>Przeciwdziałanie alkoholizmowi</t>
  </si>
  <si>
    <t>4010</t>
  </si>
  <si>
    <t>Wynagrodzenia osobowe</t>
  </si>
  <si>
    <t>4040</t>
  </si>
  <si>
    <t>Dodatkowe wynagrodzenie roczne</t>
  </si>
  <si>
    <t>4110</t>
  </si>
  <si>
    <t>Składki na ubezpieczenie społeczne</t>
  </si>
  <si>
    <t>4120</t>
  </si>
  <si>
    <t>Składki na Fundusz Pracy</t>
  </si>
  <si>
    <t>4210</t>
  </si>
  <si>
    <t>Zakup materiałów i wyposażenia</t>
  </si>
  <si>
    <t>4240</t>
  </si>
  <si>
    <t xml:space="preserve">Zakup pomocy naukowych, dydaktycznych i książek 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</si>
  <si>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</si>
  <si>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</si>
  <si>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</si>
  <si>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</si>
  <si>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</si>
  <si>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</si>
  <si>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</si>
  <si>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</si>
  <si>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4440</t>
  </si>
  <si>
    <t>Odpisy na ZFŚS</t>
  </si>
  <si>
    <t>DZIAŁ 852 POMOC SPOŁECZNA</t>
  </si>
  <si>
    <t>85212</t>
  </si>
  <si>
    <r>
      <rPr>
        <b/>
        <sz val="10"/>
        <rFont val="Times New Roman"/>
        <family val="1"/>
      </rPr>
      <t>Swiadczenia rodzinne oraz składki na ubezpieczenia emerytalne i rentowe z ubezpieczenia społecznego</t>
    </r>
  </si>
  <si>
    <t>3110</t>
  </si>
  <si>
    <t>Świadczenia społeczne</t>
  </si>
  <si>
    <t>85213</t>
  </si>
  <si>
    <r>
      <rPr>
        <b/>
        <sz val="10"/>
        <rFont val="Times New Roman"/>
        <family val="1"/>
      </rPr>
      <t>Składki na ubezp .zdrow. opłacane za osoby pobierające niektóre świad. z pomocy  społ. oraz niektóre św. rodz.</t>
    </r>
  </si>
  <si>
    <t>4130</t>
  </si>
  <si>
    <t>Składki na ubezpieczenie zdrowotne</t>
  </si>
  <si>
    <t>85214</t>
  </si>
  <si>
    <r>
      <rPr>
        <b/>
        <sz val="10"/>
        <rFont val="Times New Roman"/>
        <family val="1"/>
      </rPr>
      <t xml:space="preserve">Zasiłki i pomoc w naturze oraz składki na ubezppieczenie społeczne </t>
    </r>
  </si>
  <si>
    <t>3110</t>
  </si>
  <si>
    <t>Świadczenia społeczne</t>
  </si>
  <si>
    <t>85219</t>
  </si>
  <si>
    <t>Ośrodki Pomocy Społecznej</t>
  </si>
  <si>
    <t>4010</t>
  </si>
  <si>
    <t>Wynagrodzenia osobowe</t>
  </si>
  <si>
    <t>4040</t>
  </si>
  <si>
    <t>Dodatkowe wynagrodzenie roczne</t>
  </si>
  <si>
    <t>4110</t>
  </si>
  <si>
    <t>Składki na ubezpieczenie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</si>
  <si>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</si>
  <si>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</si>
  <si>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</si>
  <si>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</si>
  <si>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</si>
  <si>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</si>
  <si>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</si>
  <si>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</si>
  <si>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</si>
  <si>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</si>
  <si>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</si>
  <si>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Odpisy na ZFŚS</t>
  </si>
  <si>
    <t>85295</t>
  </si>
  <si>
    <t>Pozostała działalność</t>
  </si>
  <si>
    <t>3110</t>
  </si>
  <si>
    <t>Świadczenia społeczne</t>
  </si>
  <si>
    <t>DZIAŁ 854 EDUKACYJNA OPIEKA WYCHOWAWCZA</t>
  </si>
  <si>
    <t>85415</t>
  </si>
  <si>
    <t>Pomoc materialna dla uczniów</t>
  </si>
  <si>
    <t>3240</t>
  </si>
  <si>
    <t>Stypendia dla uczniów</t>
  </si>
  <si>
    <t>DZIAŁ 900 GOSPODARKA KOMUNALNA I OCHRONA ŚRODOWISKA</t>
  </si>
  <si>
    <t>90002</t>
  </si>
  <si>
    <t>Gospodarka odpadami</t>
  </si>
  <si>
    <t>4300</t>
  </si>
  <si>
    <t>Zakup usług pozostałych</t>
  </si>
  <si>
    <t>90015</t>
  </si>
  <si>
    <t>Oświetlenie ulic, placów i dróg</t>
  </si>
  <si>
    <t>4260</t>
  </si>
  <si>
    <t>Zakup energii</t>
  </si>
  <si>
    <t>DZIAŁ 921 KULTURA I OCHRONA DZIEDZICTWA NARODOWEGO</t>
  </si>
  <si>
    <t>92109</t>
  </si>
  <si>
    <t>Domy i ośrodki kultury, świetlice i kluby</t>
  </si>
  <si>
    <t>4210</t>
  </si>
  <si>
    <t>Zakup materiałów i wyposażenia</t>
  </si>
  <si>
    <t>4260</t>
  </si>
  <si>
    <t>Zakup energii</t>
  </si>
  <si>
    <t>92116</t>
  </si>
  <si>
    <t>Biblioteki</t>
  </si>
  <si>
    <t>4040</t>
  </si>
  <si>
    <t>Dodatkowe wynagrodzenie roczne</t>
  </si>
  <si>
    <t>4110</t>
  </si>
  <si>
    <t>Składki na ubezpieczenie społeczne</t>
  </si>
  <si>
    <t>4120</t>
  </si>
  <si>
    <t>Składki na Fundusz Pracy</t>
  </si>
  <si>
    <t>OGÓŁEM WYDATKI</t>
  </si>
  <si>
    <t>60017</t>
  </si>
  <si>
    <t>Drogi wewnętrzne</t>
  </si>
  <si>
    <t>4170</t>
  </si>
  <si>
    <t>Wynagrodzenie bezosobowe</t>
  </si>
  <si>
    <t>Wynagrodzenia bezosobowe</t>
  </si>
  <si>
    <t>80103</t>
  </si>
  <si>
    <t>Oddziały przedszkolne w szkołach podstawowych</t>
  </si>
  <si>
    <t>4220</t>
  </si>
  <si>
    <t>Zakup środków żywności</t>
  </si>
  <si>
    <t>Zakup usług dostępu do sieci Internet</t>
  </si>
  <si>
    <t>80195</t>
  </si>
  <si>
    <t>Zaup usług pozostałych</t>
  </si>
  <si>
    <t>DZIAŁ 758 RÓŻNE ROZLICZENIA</t>
  </si>
  <si>
    <t>75818</t>
  </si>
  <si>
    <t>Rezerwy ogółne i celowe</t>
  </si>
  <si>
    <t>4810</t>
  </si>
  <si>
    <t>Rezerwy</t>
  </si>
  <si>
    <t>4280</t>
  </si>
  <si>
    <t>Zakup usług zdrowotnych</t>
  </si>
  <si>
    <t>z</t>
  </si>
  <si>
    <t>90095</t>
  </si>
  <si>
    <t>Odpis na ZFŚS</t>
  </si>
  <si>
    <t>Dotacja celowa z budżetu na finans. Lub dofinans.zadań zleconych do realizacji stowarzyszenią</t>
  </si>
  <si>
    <t>80114</t>
  </si>
  <si>
    <t>Zespoły obsługi ekonomiczno-administracyjnej szkół</t>
  </si>
  <si>
    <t>85278</t>
  </si>
  <si>
    <t>Usuwanie skutków klęsk żywiołowych</t>
  </si>
  <si>
    <t>2820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</si>
  <si>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</si>
  <si>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</si>
  <si>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</si>
  <si>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</si>
  <si>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DZIAŁ 700  GOSPODARKA MIESZKANIOWA</t>
  </si>
  <si>
    <t>4390</t>
  </si>
  <si>
    <t>Zakup usług obejmujących wykonanie ekspertyz, analiz i opinii</t>
  </si>
  <si>
    <t>Opłaty z tytułu usług telekomunikacyjnych telefonii komórkowej</t>
  </si>
  <si>
    <t>Opłaty z tytułu usług telekomunikacyjnych telefonii stacjonarnej</t>
  </si>
  <si>
    <t>4700</t>
  </si>
  <si>
    <t>Szkolenia pracowników niebędących członkami korpusu służby cywilnej</t>
  </si>
  <si>
    <t>4740</t>
  </si>
  <si>
    <t>Zakup materiałów papierniczych do sprzętu drukarskiego i urządzeń kserograficznych</t>
  </si>
  <si>
    <t>4750</t>
  </si>
  <si>
    <t xml:space="preserve">Zakup akcesoriów komputerowych, w tym programów i licencji </t>
  </si>
  <si>
    <t>2910</t>
  </si>
  <si>
    <t>Zwrot dotacji wykorzystanych niezgodnie z przeznaczeniem lub pobranych w nadmiernej wysokości</t>
  </si>
  <si>
    <t>4600</t>
  </si>
  <si>
    <t>Kary i odszkodowania wypłacane na rzecz osób prawnych i innych jednostek organizacyjnych</t>
  </si>
  <si>
    <t>441</t>
  </si>
  <si>
    <t>Opłata z tytułu zakupu usług telekomunikacyjnych telefonii stacjonarnej</t>
  </si>
  <si>
    <t xml:space="preserve">Opłaty z tytułu zakupu usług telekomunikacyjnych telefonii stacjonarnej </t>
  </si>
  <si>
    <t>2480</t>
  </si>
  <si>
    <t>Dotacja podmiotowa z budżetu dla samorządowej instytucji kultury</t>
  </si>
  <si>
    <t>75108</t>
  </si>
  <si>
    <t>Wybory do Sejmu i Senatu</t>
  </si>
  <si>
    <t>4178</t>
  </si>
  <si>
    <t>4179</t>
  </si>
  <si>
    <t>4218</t>
  </si>
  <si>
    <t>4219</t>
  </si>
  <si>
    <t>4248</t>
  </si>
  <si>
    <t>4249</t>
  </si>
  <si>
    <t>4308</t>
  </si>
  <si>
    <t>4309</t>
  </si>
  <si>
    <t>Gospodarka ściekowa i ochrona wód</t>
  </si>
  <si>
    <t>92195</t>
  </si>
  <si>
    <t>Do Sprawozdania Wójta Gminy Ładzice za 2007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</si>
</sst>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21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E"/>
      <family val="0"/>
    </font>
    <font>
      <sz val="10"/>
      <name val="Times New Roman"/>
      <family val="1"/>
    </font>
    <font>
      <sz val="10"/>
      <name val="Times New Roman CE"/>
      <family val="0"/>
    </font>
    <font>
      <sz val="10"/>
      <color indexed="10"/>
      <name val="Times New Roman"/>
      <family val="1"/>
    </font>
    <font>
      <sz val="10"/>
      <color indexed="10"/>
      <name val="Times New Roman CE"/>
      <family val="0"/>
    </font>
    <font>
      <sz val="10"/>
      <color indexed="8"/>
      <name val="Times New Roman CE"/>
      <family val="0"/>
    </font>
    <font>
      <sz val="10"/>
      <color indexed="8"/>
      <name val="Times New Roman"/>
      <family val="1"/>
    </font>
    <font>
      <b/>
      <u val="single"/>
      <sz val="10"/>
      <name val="Times New Roman"/>
      <family val="0"/>
    </font>
    <font>
      <b/>
      <sz val="10"/>
      <color indexed="8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0"/>
      <color indexed="8"/>
      <name val="Times New Roman CE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0" fontId="4" fillId="2" borderId="1" xfId="0" applyNumberFormat="1" applyFont="1" applyFill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10" fontId="4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10" fontId="6" fillId="0" borderId="1" xfId="0" applyNumberFormat="1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49" fontId="1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vertical="center"/>
    </xf>
    <xf numFmtId="0" fontId="14" fillId="0" borderId="0" xfId="0" applyFont="1" applyBorder="1" applyAlignment="1">
      <alignment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0" fontId="4" fillId="3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4" fontId="20" fillId="2" borderId="1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10" fontId="4" fillId="0" borderId="1" xfId="0" applyNumberFormat="1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4" fontId="11" fillId="0" borderId="1" xfId="0" applyNumberFormat="1" applyFont="1" applyBorder="1" applyAlignment="1">
      <alignment vertical="center"/>
    </xf>
    <xf numFmtId="10" fontId="6" fillId="0" borderId="1" xfId="19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/>
    </xf>
    <xf numFmtId="10" fontId="4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/>
    </xf>
    <xf numFmtId="10" fontId="6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77"/>
  <sheetViews>
    <sheetView tabSelected="1" workbookViewId="0" topLeftCell="A24">
      <selection activeCell="D43" sqref="D43"/>
    </sheetView>
  </sheetViews>
  <sheetFormatPr defaultColWidth="9.140625" defaultRowHeight="12.75"/>
  <cols>
    <col min="1" max="2" width="7.421875" style="1" customWidth="1"/>
    <col min="3" max="3" width="33.7109375" style="1" customWidth="1"/>
    <col min="4" max="4" width="11.57421875" style="2" customWidth="1"/>
    <col min="5" max="5" width="12.8515625" style="1" customWidth="1"/>
    <col min="6" max="6" width="12.140625" style="1" customWidth="1"/>
    <col min="7" max="16384" width="9.00390625" style="1" customWidth="1"/>
  </cols>
  <sheetData>
    <row r="1" spans="1:4" ht="12.75">
      <c r="A1" s="3" t="s">
        <v>0</v>
      </c>
      <c r="B1" s="4"/>
      <c r="C1" s="4"/>
      <c r="D1" s="5"/>
    </row>
    <row r="2" spans="1:4" ht="18" customHeight="1">
      <c r="A2" s="3" t="s">
        <v>457</v>
      </c>
      <c r="B2" s="4"/>
      <c r="C2" s="4"/>
      <c r="D2" s="5"/>
    </row>
    <row r="3" spans="1:4" ht="12.75" customHeight="1">
      <c r="A3" s="3"/>
      <c r="B3" s="4"/>
      <c r="C3" s="4"/>
      <c r="D3" s="5"/>
    </row>
    <row r="4" spans="1:4" ht="12.75">
      <c r="A4" s="84"/>
      <c r="B4" s="84"/>
      <c r="C4" s="84"/>
      <c r="D4" s="84"/>
    </row>
    <row r="5" spans="1:4" ht="12.75" customHeight="1">
      <c r="A5" s="6"/>
      <c r="B5" s="6"/>
      <c r="C5" s="6"/>
      <c r="D5" s="7"/>
    </row>
    <row r="6" spans="1:6" ht="15.75" customHeight="1">
      <c r="A6" s="85" t="s">
        <v>1</v>
      </c>
      <c r="B6" s="79" t="s">
        <v>2</v>
      </c>
      <c r="C6" s="79" t="s">
        <v>3</v>
      </c>
      <c r="D6" s="86" t="s">
        <v>4</v>
      </c>
      <c r="E6" s="79" t="s">
        <v>5</v>
      </c>
      <c r="F6" s="79" t="s">
        <v>6</v>
      </c>
    </row>
    <row r="7" spans="1:6" ht="33.75" customHeight="1">
      <c r="A7" s="85"/>
      <c r="B7" s="79"/>
      <c r="C7" s="79"/>
      <c r="D7" s="86"/>
      <c r="E7" s="79" t="s">
        <v>7</v>
      </c>
      <c r="F7" s="79" t="s">
        <v>8</v>
      </c>
    </row>
    <row r="8" spans="1:6" ht="11.25" customHeight="1">
      <c r="A8" s="8">
        <v>1</v>
      </c>
      <c r="B8" s="8">
        <v>2</v>
      </c>
      <c r="C8" s="8">
        <v>3</v>
      </c>
      <c r="D8" s="9">
        <v>4</v>
      </c>
      <c r="E8" s="9">
        <v>5</v>
      </c>
      <c r="F8" s="9">
        <v>6</v>
      </c>
    </row>
    <row r="9" spans="1:6" ht="29.25" customHeight="1">
      <c r="A9" s="80" t="s">
        <v>9</v>
      </c>
      <c r="B9" s="80"/>
      <c r="C9" s="80"/>
      <c r="D9" s="46">
        <f>D10+D24+D26+D28+D30</f>
        <v>402242.11</v>
      </c>
      <c r="E9" s="46">
        <f>E10+E24+E26+E30+E28</f>
        <v>361666.07000000007</v>
      </c>
      <c r="F9" s="10">
        <f>E9/D9</f>
        <v>0.8991253302644024</v>
      </c>
    </row>
    <row r="10" spans="1:6" ht="27" customHeight="1">
      <c r="A10" s="11" t="s">
        <v>10</v>
      </c>
      <c r="B10" s="11"/>
      <c r="C10" s="12" t="s">
        <v>11</v>
      </c>
      <c r="D10" s="47">
        <f>SUM(D11:D23)</f>
        <v>90206</v>
      </c>
      <c r="E10" s="47">
        <f>SUM(E11:E23)</f>
        <v>78376.06000000001</v>
      </c>
      <c r="F10" s="13">
        <f>E10/D10</f>
        <v>0.8688563953617278</v>
      </c>
    </row>
    <row r="11" spans="1:6" ht="15" customHeight="1">
      <c r="A11" s="11"/>
      <c r="B11" s="14" t="s">
        <v>12</v>
      </c>
      <c r="C11" s="15" t="s">
        <v>13</v>
      </c>
      <c r="D11" s="48">
        <v>23228</v>
      </c>
      <c r="E11" s="48">
        <v>23128</v>
      </c>
      <c r="F11" s="16">
        <f>E11/D11*100%</f>
        <v>0.9956948510418461</v>
      </c>
    </row>
    <row r="12" spans="1:6" ht="15" customHeight="1">
      <c r="A12" s="11"/>
      <c r="B12" s="14" t="s">
        <v>14</v>
      </c>
      <c r="C12" s="15" t="s">
        <v>15</v>
      </c>
      <c r="D12" s="48">
        <v>1673</v>
      </c>
      <c r="E12" s="48">
        <v>1672.8</v>
      </c>
      <c r="F12" s="16">
        <f aca="true" t="shared" si="0" ref="F12:F23">E12/D12*100%</f>
        <v>0.9998804542737597</v>
      </c>
    </row>
    <row r="13" spans="1:6" ht="14.25" customHeight="1">
      <c r="A13" s="11"/>
      <c r="B13" s="14" t="s">
        <v>16</v>
      </c>
      <c r="C13" s="15" t="s">
        <v>17</v>
      </c>
      <c r="D13" s="48">
        <v>4612</v>
      </c>
      <c r="E13" s="48">
        <v>4594.13</v>
      </c>
      <c r="F13" s="16">
        <f t="shared" si="0"/>
        <v>0.9961253252385083</v>
      </c>
    </row>
    <row r="14" spans="1:6" ht="15.75" customHeight="1">
      <c r="A14" s="11"/>
      <c r="B14" s="14" t="s">
        <v>18</v>
      </c>
      <c r="C14" s="15" t="s">
        <v>19</v>
      </c>
      <c r="D14" s="48">
        <v>658</v>
      </c>
      <c r="E14" s="48">
        <v>654.76</v>
      </c>
      <c r="F14" s="16">
        <f t="shared" si="0"/>
        <v>0.9950759878419453</v>
      </c>
    </row>
    <row r="15" spans="1:6" ht="15.75" customHeight="1">
      <c r="A15" s="11"/>
      <c r="B15" s="14" t="s">
        <v>395</v>
      </c>
      <c r="C15" s="15" t="s">
        <v>397</v>
      </c>
      <c r="D15" s="48">
        <v>2000</v>
      </c>
      <c r="E15" s="48">
        <v>1924.85</v>
      </c>
      <c r="F15" s="16">
        <f t="shared" si="0"/>
        <v>0.962425</v>
      </c>
    </row>
    <row r="16" spans="1:6" ht="15.75" customHeight="1">
      <c r="A16" s="11"/>
      <c r="B16" s="14" t="s">
        <v>20</v>
      </c>
      <c r="C16" s="15" t="s">
        <v>21</v>
      </c>
      <c r="D16" s="48">
        <v>3100</v>
      </c>
      <c r="E16" s="48">
        <v>2512.11</v>
      </c>
      <c r="F16" s="16">
        <f t="shared" si="0"/>
        <v>0.8103580645161291</v>
      </c>
    </row>
    <row r="17" spans="1:6" ht="15.75" customHeight="1">
      <c r="A17" s="11"/>
      <c r="B17" s="14" t="s">
        <v>22</v>
      </c>
      <c r="C17" s="15" t="s">
        <v>23</v>
      </c>
      <c r="D17" s="48">
        <v>36000</v>
      </c>
      <c r="E17" s="48">
        <v>32102.8</v>
      </c>
      <c r="F17" s="16">
        <f t="shared" si="0"/>
        <v>0.8917444444444445</v>
      </c>
    </row>
    <row r="18" spans="1:6" ht="15.75" customHeight="1">
      <c r="A18" s="11"/>
      <c r="B18" s="14" t="s">
        <v>56</v>
      </c>
      <c r="C18" s="15" t="s">
        <v>57</v>
      </c>
      <c r="D18" s="48">
        <v>1000</v>
      </c>
      <c r="E18" s="48">
        <v>732</v>
      </c>
      <c r="F18" s="16">
        <f t="shared" si="0"/>
        <v>0.732</v>
      </c>
    </row>
    <row r="19" spans="1:6" ht="15.75" customHeight="1">
      <c r="A19" s="11"/>
      <c r="B19" s="14" t="s">
        <v>24</v>
      </c>
      <c r="C19" s="15" t="s">
        <v>25</v>
      </c>
      <c r="D19" s="48">
        <v>13300</v>
      </c>
      <c r="E19" s="48">
        <v>8360.1</v>
      </c>
      <c r="F19" s="16">
        <f t="shared" si="0"/>
        <v>0.6285789473684211</v>
      </c>
    </row>
    <row r="20" spans="1:6" ht="30.75" customHeight="1">
      <c r="A20" s="11"/>
      <c r="B20" s="14" t="s">
        <v>421</v>
      </c>
      <c r="C20" s="15" t="s">
        <v>422</v>
      </c>
      <c r="D20" s="48">
        <v>2200</v>
      </c>
      <c r="E20" s="48">
        <v>697.72</v>
      </c>
      <c r="F20" s="16">
        <f t="shared" si="0"/>
        <v>0.31714545454545456</v>
      </c>
    </row>
    <row r="21" spans="1:6" ht="15.75" customHeight="1">
      <c r="A21" s="11"/>
      <c r="B21" s="14" t="s">
        <v>135</v>
      </c>
      <c r="C21" s="15" t="s">
        <v>136</v>
      </c>
      <c r="D21" s="48">
        <v>1200</v>
      </c>
      <c r="E21" s="48">
        <v>847.19</v>
      </c>
      <c r="F21" s="16">
        <f t="shared" si="0"/>
        <v>0.7059916666666667</v>
      </c>
    </row>
    <row r="22" spans="1:6" ht="15.75" customHeight="1">
      <c r="A22" s="11"/>
      <c r="B22" s="14" t="s">
        <v>26</v>
      </c>
      <c r="C22" s="18" t="s">
        <v>27</v>
      </c>
      <c r="D22" s="48">
        <v>430</v>
      </c>
      <c r="E22" s="48">
        <v>345</v>
      </c>
      <c r="F22" s="16">
        <f t="shared" si="0"/>
        <v>0.8023255813953488</v>
      </c>
    </row>
    <row r="23" spans="1:6" ht="15.75" customHeight="1">
      <c r="A23" s="11"/>
      <c r="B23" s="14" t="s">
        <v>28</v>
      </c>
      <c r="C23" s="18" t="s">
        <v>29</v>
      </c>
      <c r="D23" s="48">
        <v>805</v>
      </c>
      <c r="E23" s="48">
        <v>804.6</v>
      </c>
      <c r="F23" s="16">
        <f t="shared" si="0"/>
        <v>0.9995031055900622</v>
      </c>
    </row>
    <row r="24" spans="1:6" ht="15.75" customHeight="1">
      <c r="A24" s="11" t="s">
        <v>30</v>
      </c>
      <c r="B24" s="11"/>
      <c r="C24" s="12" t="s">
        <v>31</v>
      </c>
      <c r="D24" s="47">
        <f>D25</f>
        <v>2279</v>
      </c>
      <c r="E24" s="47">
        <f>E25</f>
        <v>0</v>
      </c>
      <c r="F24" s="13">
        <f aca="true" t="shared" si="1" ref="F24:F120">E24/D24</f>
        <v>0</v>
      </c>
    </row>
    <row r="25" spans="1:6" ht="15.75" customHeight="1">
      <c r="A25" s="11"/>
      <c r="B25" s="14" t="s">
        <v>32</v>
      </c>
      <c r="C25" s="19" t="s">
        <v>33</v>
      </c>
      <c r="D25" s="48">
        <v>2279</v>
      </c>
      <c r="E25" s="48">
        <v>0</v>
      </c>
      <c r="F25" s="16">
        <f t="shared" si="1"/>
        <v>0</v>
      </c>
    </row>
    <row r="26" spans="1:6" ht="15.75" customHeight="1">
      <c r="A26" s="11" t="s">
        <v>34</v>
      </c>
      <c r="B26" s="14"/>
      <c r="C26" s="12" t="s">
        <v>35</v>
      </c>
      <c r="D26" s="47">
        <f>D27</f>
        <v>4200</v>
      </c>
      <c r="E26" s="47">
        <f>E27</f>
        <v>3976.3</v>
      </c>
      <c r="F26" s="13">
        <f t="shared" si="1"/>
        <v>0.9467380952380953</v>
      </c>
    </row>
    <row r="27" spans="1:6" ht="39" customHeight="1">
      <c r="A27" s="11"/>
      <c r="B27" s="14" t="s">
        <v>36</v>
      </c>
      <c r="C27" s="15" t="s">
        <v>37</v>
      </c>
      <c r="D27" s="48">
        <v>4200</v>
      </c>
      <c r="E27" s="48">
        <v>3976.3</v>
      </c>
      <c r="F27" s="16">
        <f t="shared" si="1"/>
        <v>0.9467380952380953</v>
      </c>
    </row>
    <row r="28" spans="1:6" ht="41.25" customHeight="1">
      <c r="A28" s="11" t="s">
        <v>38</v>
      </c>
      <c r="B28" s="11"/>
      <c r="C28" s="20" t="s">
        <v>39</v>
      </c>
      <c r="D28" s="47">
        <f>D29</f>
        <v>4000</v>
      </c>
      <c r="E28" s="47">
        <f>E29</f>
        <v>3262.5</v>
      </c>
      <c r="F28" s="13">
        <f t="shared" si="1"/>
        <v>0.815625</v>
      </c>
    </row>
    <row r="29" spans="1:6" ht="18.75" customHeight="1">
      <c r="A29" s="14"/>
      <c r="B29" s="14" t="s">
        <v>40</v>
      </c>
      <c r="C29" s="21" t="s">
        <v>41</v>
      </c>
      <c r="D29" s="48">
        <v>4000</v>
      </c>
      <c r="E29" s="48">
        <v>3262.5</v>
      </c>
      <c r="F29" s="16">
        <f t="shared" si="1"/>
        <v>0.815625</v>
      </c>
    </row>
    <row r="30" spans="1:6" ht="26.25" customHeight="1">
      <c r="A30" s="11" t="s">
        <v>42</v>
      </c>
      <c r="B30" s="11"/>
      <c r="C30" s="22" t="s">
        <v>43</v>
      </c>
      <c r="D30" s="47">
        <f>SUM(D31:D46)</f>
        <v>301557.11</v>
      </c>
      <c r="E30" s="47">
        <f>SUM(E31:E46)</f>
        <v>276051.21</v>
      </c>
      <c r="F30" s="13">
        <f t="shared" si="1"/>
        <v>0.9154193379821157</v>
      </c>
    </row>
    <row r="31" spans="1:6" ht="15" customHeight="1">
      <c r="A31" s="14"/>
      <c r="B31" s="14" t="s">
        <v>44</v>
      </c>
      <c r="C31" s="18" t="s">
        <v>45</v>
      </c>
      <c r="D31" s="48">
        <v>59215</v>
      </c>
      <c r="E31" s="48">
        <v>59014.4</v>
      </c>
      <c r="F31" s="16">
        <f t="shared" si="1"/>
        <v>0.9966123448450562</v>
      </c>
    </row>
    <row r="32" spans="1:6" ht="15" customHeight="1">
      <c r="A32" s="14"/>
      <c r="B32" s="14" t="s">
        <v>46</v>
      </c>
      <c r="C32" s="18" t="s">
        <v>47</v>
      </c>
      <c r="D32" s="48">
        <v>3898</v>
      </c>
      <c r="E32" s="48">
        <v>3742.9</v>
      </c>
      <c r="F32" s="16">
        <f t="shared" si="1"/>
        <v>0.9602103642893792</v>
      </c>
    </row>
    <row r="33" spans="1:6" ht="15" customHeight="1">
      <c r="A33" s="14"/>
      <c r="B33" s="14" t="s">
        <v>48</v>
      </c>
      <c r="C33" s="18" t="s">
        <v>49</v>
      </c>
      <c r="D33" s="48">
        <v>11927</v>
      </c>
      <c r="E33" s="48">
        <v>11892.09</v>
      </c>
      <c r="F33" s="16">
        <f t="shared" si="1"/>
        <v>0.9970730275844722</v>
      </c>
    </row>
    <row r="34" spans="1:6" ht="15" customHeight="1">
      <c r="A34" s="14"/>
      <c r="B34" s="14" t="s">
        <v>50</v>
      </c>
      <c r="C34" s="18" t="s">
        <v>51</v>
      </c>
      <c r="D34" s="48">
        <v>1700</v>
      </c>
      <c r="E34" s="48">
        <v>1694.84</v>
      </c>
      <c r="F34" s="16">
        <f t="shared" si="1"/>
        <v>0.9969647058823529</v>
      </c>
    </row>
    <row r="35" spans="1:6" ht="15" customHeight="1">
      <c r="A35" s="14"/>
      <c r="B35" s="14" t="s">
        <v>395</v>
      </c>
      <c r="C35" s="18" t="s">
        <v>397</v>
      </c>
      <c r="D35" s="48">
        <v>12154</v>
      </c>
      <c r="E35" s="48">
        <v>12153.05</v>
      </c>
      <c r="F35" s="16">
        <f t="shared" si="1"/>
        <v>0.9999218364324501</v>
      </c>
    </row>
    <row r="36" spans="1:6" ht="15" customHeight="1">
      <c r="A36" s="14"/>
      <c r="B36" s="14" t="s">
        <v>52</v>
      </c>
      <c r="C36" s="18" t="s">
        <v>53</v>
      </c>
      <c r="D36" s="48">
        <v>50011</v>
      </c>
      <c r="E36" s="48">
        <v>40779.19</v>
      </c>
      <c r="F36" s="16">
        <f t="shared" si="1"/>
        <v>0.8154044110295735</v>
      </c>
    </row>
    <row r="37" spans="1:6" ht="15" customHeight="1">
      <c r="A37" s="11" t="s">
        <v>412</v>
      </c>
      <c r="B37" s="14" t="s">
        <v>20</v>
      </c>
      <c r="C37" s="18" t="s">
        <v>21</v>
      </c>
      <c r="D37" s="48">
        <v>548.26</v>
      </c>
      <c r="E37" s="48">
        <v>548.26</v>
      </c>
      <c r="F37" s="16">
        <f t="shared" si="1"/>
        <v>1</v>
      </c>
    </row>
    <row r="38" spans="1:6" ht="15" customHeight="1">
      <c r="A38" s="14"/>
      <c r="B38" s="14" t="s">
        <v>54</v>
      </c>
      <c r="C38" s="18" t="s">
        <v>55</v>
      </c>
      <c r="D38" s="48">
        <v>97175</v>
      </c>
      <c r="E38" s="48">
        <v>86814.74</v>
      </c>
      <c r="F38" s="16">
        <f t="shared" si="1"/>
        <v>0.8933855415487523</v>
      </c>
    </row>
    <row r="39" spans="1:6" ht="15" customHeight="1">
      <c r="A39" s="14"/>
      <c r="B39" s="14" t="s">
        <v>56</v>
      </c>
      <c r="C39" s="18" t="s">
        <v>57</v>
      </c>
      <c r="D39" s="48">
        <v>3311</v>
      </c>
      <c r="E39" s="48">
        <v>3310.35</v>
      </c>
      <c r="F39" s="16">
        <f t="shared" si="1"/>
        <v>0.9998036846874055</v>
      </c>
    </row>
    <row r="40" spans="1:6" ht="15" customHeight="1">
      <c r="A40" s="14"/>
      <c r="B40" s="14" t="s">
        <v>410</v>
      </c>
      <c r="C40" s="18" t="s">
        <v>411</v>
      </c>
      <c r="D40" s="48">
        <v>20</v>
      </c>
      <c r="E40" s="48">
        <v>20</v>
      </c>
      <c r="F40" s="16">
        <f t="shared" si="1"/>
        <v>1</v>
      </c>
    </row>
    <row r="41" spans="1:6" ht="15" customHeight="1">
      <c r="A41" s="14"/>
      <c r="B41" s="14" t="s">
        <v>58</v>
      </c>
      <c r="C41" s="18" t="s">
        <v>59</v>
      </c>
      <c r="D41" s="48">
        <v>28591</v>
      </c>
      <c r="E41" s="48">
        <v>25956.55</v>
      </c>
      <c r="F41" s="16">
        <f t="shared" si="1"/>
        <v>0.9078573677031233</v>
      </c>
    </row>
    <row r="42" spans="1:6" ht="29.25" customHeight="1">
      <c r="A42" s="14"/>
      <c r="B42" s="14" t="s">
        <v>421</v>
      </c>
      <c r="C42" s="18" t="s">
        <v>422</v>
      </c>
      <c r="D42" s="48">
        <v>900</v>
      </c>
      <c r="E42" s="48">
        <v>270.28</v>
      </c>
      <c r="F42" s="16">
        <f t="shared" si="1"/>
        <v>0.3003111111111111</v>
      </c>
    </row>
    <row r="43" spans="1:6" ht="29.25" customHeight="1">
      <c r="A43" s="14"/>
      <c r="B43" s="14" t="s">
        <v>423</v>
      </c>
      <c r="C43" s="18" t="s">
        <v>424</v>
      </c>
      <c r="D43" s="48">
        <v>1750</v>
      </c>
      <c r="E43" s="48">
        <v>832.51</v>
      </c>
      <c r="F43" s="16">
        <f t="shared" si="1"/>
        <v>0.47572</v>
      </c>
    </row>
    <row r="44" spans="1:6" ht="15" customHeight="1">
      <c r="A44" s="14"/>
      <c r="B44" s="14" t="s">
        <v>60</v>
      </c>
      <c r="C44" s="18" t="s">
        <v>61</v>
      </c>
      <c r="D44" s="48">
        <v>759</v>
      </c>
      <c r="E44" s="48">
        <v>0</v>
      </c>
      <c r="F44" s="16">
        <f t="shared" si="1"/>
        <v>0</v>
      </c>
    </row>
    <row r="45" spans="1:6" ht="15" customHeight="1">
      <c r="A45" s="11" t="s">
        <v>412</v>
      </c>
      <c r="B45" s="14" t="s">
        <v>26</v>
      </c>
      <c r="C45" s="18" t="s">
        <v>27</v>
      </c>
      <c r="D45" s="48">
        <v>27987.85</v>
      </c>
      <c r="E45" s="48">
        <v>27412.85</v>
      </c>
      <c r="F45" s="16">
        <f t="shared" si="1"/>
        <v>0.979455370812692</v>
      </c>
    </row>
    <row r="46" spans="1:6" ht="15" customHeight="1">
      <c r="A46" s="14"/>
      <c r="B46" s="14" t="s">
        <v>62</v>
      </c>
      <c r="C46" s="18" t="s">
        <v>63</v>
      </c>
      <c r="D46" s="48">
        <v>1610</v>
      </c>
      <c r="E46" s="48">
        <v>1609.2</v>
      </c>
      <c r="F46" s="16">
        <f t="shared" si="1"/>
        <v>0.9995031055900622</v>
      </c>
    </row>
    <row r="47" spans="1:6" ht="21.75" customHeight="1">
      <c r="A47" s="72" t="s">
        <v>64</v>
      </c>
      <c r="B47" s="72"/>
      <c r="C47" s="72"/>
      <c r="D47" s="46">
        <f>D48+D51+D62</f>
        <v>547621</v>
      </c>
      <c r="E47" s="46">
        <f>E48+E51+E62</f>
        <v>464324.61</v>
      </c>
      <c r="F47" s="45">
        <f t="shared" si="1"/>
        <v>0.8478940909862843</v>
      </c>
    </row>
    <row r="48" spans="1:6" ht="18.75" customHeight="1">
      <c r="A48" s="11" t="s">
        <v>65</v>
      </c>
      <c r="B48" s="23"/>
      <c r="C48" s="24" t="s">
        <v>66</v>
      </c>
      <c r="D48" s="47">
        <f>SUM(D49:D50)</f>
        <v>49204</v>
      </c>
      <c r="E48" s="47">
        <f>SUM(E49:E50)</f>
        <v>43006.9</v>
      </c>
      <c r="F48" s="13">
        <f t="shared" si="1"/>
        <v>0.8740529225266239</v>
      </c>
    </row>
    <row r="49" spans="1:6" ht="20.25" customHeight="1">
      <c r="A49" s="14"/>
      <c r="B49" s="14" t="s">
        <v>20</v>
      </c>
      <c r="C49" s="19" t="s">
        <v>21</v>
      </c>
      <c r="D49" s="48">
        <v>19204</v>
      </c>
      <c r="E49" s="48">
        <v>19203.41</v>
      </c>
      <c r="F49" s="16">
        <f t="shared" si="1"/>
        <v>0.9999692772339096</v>
      </c>
    </row>
    <row r="50" spans="1:6" ht="27.75" customHeight="1">
      <c r="A50" s="14"/>
      <c r="B50" s="14" t="s">
        <v>220</v>
      </c>
      <c r="C50" s="25" t="s">
        <v>221</v>
      </c>
      <c r="D50" s="48">
        <v>30000</v>
      </c>
      <c r="E50" s="48">
        <v>23803.49</v>
      </c>
      <c r="F50" s="16">
        <f t="shared" si="1"/>
        <v>0.7934496666666667</v>
      </c>
    </row>
    <row r="51" spans="1:6" ht="17.25" customHeight="1">
      <c r="A51" s="11" t="s">
        <v>67</v>
      </c>
      <c r="B51" s="23"/>
      <c r="C51" s="22" t="s">
        <v>68</v>
      </c>
      <c r="D51" s="47">
        <f>SUM(D52:D61)</f>
        <v>170609</v>
      </c>
      <c r="E51" s="47">
        <f>SUM(E52:E61)</f>
        <v>103887.77</v>
      </c>
      <c r="F51" s="13">
        <f t="shared" si="1"/>
        <v>0.6089231517680779</v>
      </c>
    </row>
    <row r="52" spans="1:6" ht="17.25" customHeight="1">
      <c r="A52" s="11"/>
      <c r="B52" s="14" t="s">
        <v>12</v>
      </c>
      <c r="C52" s="25" t="s">
        <v>45</v>
      </c>
      <c r="D52" s="48">
        <v>45109</v>
      </c>
      <c r="E52" s="48">
        <v>45108.4</v>
      </c>
      <c r="F52" s="16">
        <f t="shared" si="1"/>
        <v>0.9999866988849232</v>
      </c>
    </row>
    <row r="53" spans="1:6" ht="17.25" customHeight="1">
      <c r="A53" s="11"/>
      <c r="B53" s="14" t="s">
        <v>14</v>
      </c>
      <c r="C53" s="25" t="s">
        <v>15</v>
      </c>
      <c r="D53" s="48">
        <v>3354</v>
      </c>
      <c r="E53" s="48">
        <v>3318.69</v>
      </c>
      <c r="F53" s="16">
        <f t="shared" si="1"/>
        <v>0.9894722719141325</v>
      </c>
    </row>
    <row r="54" spans="1:6" ht="17.25" customHeight="1">
      <c r="A54" s="11"/>
      <c r="B54" s="14" t="s">
        <v>16</v>
      </c>
      <c r="C54" s="25" t="s">
        <v>49</v>
      </c>
      <c r="D54" s="48">
        <v>8308</v>
      </c>
      <c r="E54" s="48">
        <v>8245.15</v>
      </c>
      <c r="F54" s="16">
        <f t="shared" si="1"/>
        <v>0.9924350024073182</v>
      </c>
    </row>
    <row r="55" spans="1:6" ht="17.25" customHeight="1">
      <c r="A55" s="11"/>
      <c r="B55" s="14" t="s">
        <v>18</v>
      </c>
      <c r="C55" s="25" t="s">
        <v>19</v>
      </c>
      <c r="D55" s="48">
        <v>1185</v>
      </c>
      <c r="E55" s="48">
        <v>1175.18</v>
      </c>
      <c r="F55" s="16">
        <f t="shared" si="1"/>
        <v>0.9917130801687765</v>
      </c>
    </row>
    <row r="56" spans="1:6" ht="15" customHeight="1">
      <c r="A56" s="11"/>
      <c r="B56" s="14" t="s">
        <v>69</v>
      </c>
      <c r="C56" s="25" t="s">
        <v>70</v>
      </c>
      <c r="D56" s="48">
        <v>54663</v>
      </c>
      <c r="E56" s="48">
        <v>22559.89</v>
      </c>
      <c r="F56" s="16">
        <f t="shared" si="1"/>
        <v>0.41270859630828893</v>
      </c>
    </row>
    <row r="57" spans="1:6" ht="15" customHeight="1">
      <c r="A57" s="11"/>
      <c r="B57" s="14" t="s">
        <v>56</v>
      </c>
      <c r="C57" s="25" t="s">
        <v>57</v>
      </c>
      <c r="D57" s="48">
        <v>18500</v>
      </c>
      <c r="E57" s="48">
        <v>0</v>
      </c>
      <c r="F57" s="16">
        <f t="shared" si="1"/>
        <v>0</v>
      </c>
    </row>
    <row r="58" spans="1:6" ht="15" customHeight="1">
      <c r="A58" s="11"/>
      <c r="B58" s="14" t="s">
        <v>410</v>
      </c>
      <c r="C58" s="25" t="s">
        <v>411</v>
      </c>
      <c r="D58" s="48">
        <v>80</v>
      </c>
      <c r="E58" s="48">
        <v>40</v>
      </c>
      <c r="F58" s="16">
        <f t="shared" si="1"/>
        <v>0.5</v>
      </c>
    </row>
    <row r="59" spans="1:6" ht="15" customHeight="1">
      <c r="A59" s="11"/>
      <c r="B59" s="14" t="s">
        <v>71</v>
      </c>
      <c r="C59" s="25" t="s">
        <v>72</v>
      </c>
      <c r="D59" s="48">
        <v>36000</v>
      </c>
      <c r="E59" s="48">
        <v>21032.57</v>
      </c>
      <c r="F59" s="16">
        <f t="shared" si="1"/>
        <v>0.5842380555555555</v>
      </c>
    </row>
    <row r="60" spans="1:6" ht="36.75" customHeight="1">
      <c r="A60" s="11"/>
      <c r="B60" s="14" t="s">
        <v>421</v>
      </c>
      <c r="C60" s="25" t="s">
        <v>422</v>
      </c>
      <c r="D60" s="48">
        <v>1800</v>
      </c>
      <c r="E60" s="48">
        <v>798.69</v>
      </c>
      <c r="F60" s="16">
        <f t="shared" si="1"/>
        <v>0.4437166666666667</v>
      </c>
    </row>
    <row r="61" spans="1:6" ht="22.5" customHeight="1">
      <c r="A61" s="11"/>
      <c r="B61" s="14" t="s">
        <v>28</v>
      </c>
      <c r="C61" s="25" t="s">
        <v>414</v>
      </c>
      <c r="D61" s="48">
        <v>1610</v>
      </c>
      <c r="E61" s="48">
        <v>1609.2</v>
      </c>
      <c r="F61" s="16">
        <f t="shared" si="1"/>
        <v>0.9995031055900622</v>
      </c>
    </row>
    <row r="62" spans="1:6" ht="22.5" customHeight="1">
      <c r="A62" s="11" t="s">
        <v>393</v>
      </c>
      <c r="B62" s="11"/>
      <c r="C62" s="22" t="s">
        <v>394</v>
      </c>
      <c r="D62" s="47">
        <f>SUM(D63:D66)</f>
        <v>327808</v>
      </c>
      <c r="E62" s="47">
        <f>SUM(E63:E66)</f>
        <v>317429.94</v>
      </c>
      <c r="F62" s="13">
        <f t="shared" si="1"/>
        <v>0.9683410410972276</v>
      </c>
    </row>
    <row r="63" spans="1:6" ht="19.5" customHeight="1">
      <c r="A63" s="11"/>
      <c r="B63" s="14" t="s">
        <v>20</v>
      </c>
      <c r="C63" s="25" t="s">
        <v>21</v>
      </c>
      <c r="D63" s="48">
        <v>1800</v>
      </c>
      <c r="E63" s="48">
        <v>732</v>
      </c>
      <c r="F63" s="16">
        <f t="shared" si="1"/>
        <v>0.4066666666666667</v>
      </c>
    </row>
    <row r="64" spans="1:6" ht="19.5" customHeight="1">
      <c r="A64" s="11"/>
      <c r="B64" s="14" t="s">
        <v>56</v>
      </c>
      <c r="C64" s="25" t="s">
        <v>57</v>
      </c>
      <c r="D64" s="48">
        <v>1008</v>
      </c>
      <c r="E64" s="48">
        <v>0</v>
      </c>
      <c r="F64" s="16">
        <f t="shared" si="1"/>
        <v>0</v>
      </c>
    </row>
    <row r="65" spans="1:6" ht="20.25" customHeight="1">
      <c r="A65" s="11"/>
      <c r="B65" s="14" t="s">
        <v>24</v>
      </c>
      <c r="C65" s="25" t="s">
        <v>25</v>
      </c>
      <c r="D65" s="48">
        <v>5000</v>
      </c>
      <c r="E65" s="48">
        <v>244</v>
      </c>
      <c r="F65" s="16">
        <f t="shared" si="1"/>
        <v>0.0488</v>
      </c>
    </row>
    <row r="66" spans="1:6" ht="25.5" customHeight="1">
      <c r="A66" s="11"/>
      <c r="B66" s="14" t="s">
        <v>220</v>
      </c>
      <c r="C66" s="25" t="s">
        <v>221</v>
      </c>
      <c r="D66" s="48">
        <v>320000</v>
      </c>
      <c r="E66" s="48">
        <v>316453.94</v>
      </c>
      <c r="F66" s="16">
        <f t="shared" si="1"/>
        <v>0.9889185625</v>
      </c>
    </row>
    <row r="67" spans="1:6" ht="30" customHeight="1">
      <c r="A67" s="78" t="s">
        <v>73</v>
      </c>
      <c r="B67" s="78"/>
      <c r="C67" s="78"/>
      <c r="D67" s="46">
        <f>D68</f>
        <v>15200</v>
      </c>
      <c r="E67" s="46">
        <f>E68</f>
        <v>14278.93</v>
      </c>
      <c r="F67" s="45">
        <f t="shared" si="1"/>
        <v>0.9394032894736842</v>
      </c>
    </row>
    <row r="68" spans="1:6" ht="24.75" customHeight="1">
      <c r="A68" s="11" t="s">
        <v>74</v>
      </c>
      <c r="B68" s="11"/>
      <c r="C68" s="26" t="s">
        <v>75</v>
      </c>
      <c r="D68" s="47">
        <f>SUM(D69:D71)</f>
        <v>15200</v>
      </c>
      <c r="E68" s="47">
        <f>SUM(E69:E71)</f>
        <v>14278.93</v>
      </c>
      <c r="F68" s="13">
        <f t="shared" si="1"/>
        <v>0.9394032894736842</v>
      </c>
    </row>
    <row r="69" spans="1:6" ht="40.5" customHeight="1">
      <c r="A69" s="11"/>
      <c r="B69" s="14" t="s">
        <v>420</v>
      </c>
      <c r="C69" s="35" t="s">
        <v>415</v>
      </c>
      <c r="D69" s="48">
        <v>3500</v>
      </c>
      <c r="E69" s="48">
        <v>3500</v>
      </c>
      <c r="F69" s="16">
        <f t="shared" si="1"/>
        <v>1</v>
      </c>
    </row>
    <row r="70" spans="1:6" ht="15" customHeight="1">
      <c r="A70" s="14"/>
      <c r="B70" s="14" t="s">
        <v>76</v>
      </c>
      <c r="C70" s="18" t="s">
        <v>77</v>
      </c>
      <c r="D70" s="48">
        <v>10000</v>
      </c>
      <c r="E70" s="48">
        <v>9292.84</v>
      </c>
      <c r="F70" s="16">
        <f t="shared" si="1"/>
        <v>0.929284</v>
      </c>
    </row>
    <row r="71" spans="1:6" ht="15" customHeight="1">
      <c r="A71" s="14"/>
      <c r="B71" s="14" t="s">
        <v>78</v>
      </c>
      <c r="C71" s="18" t="s">
        <v>79</v>
      </c>
      <c r="D71" s="48">
        <v>1700</v>
      </c>
      <c r="E71" s="48">
        <v>1486.09</v>
      </c>
      <c r="F71" s="16">
        <f t="shared" si="1"/>
        <v>0.874170588235294</v>
      </c>
    </row>
    <row r="72" spans="1:6" ht="27.75" customHeight="1">
      <c r="A72" s="72" t="s">
        <v>425</v>
      </c>
      <c r="B72" s="72"/>
      <c r="C72" s="72"/>
      <c r="D72" s="46">
        <f>D73</f>
        <v>59000</v>
      </c>
      <c r="E72" s="46">
        <f>E73</f>
        <v>45620.4</v>
      </c>
      <c r="F72" s="45">
        <f t="shared" si="1"/>
        <v>0.7732271186440678</v>
      </c>
    </row>
    <row r="73" spans="1:6" ht="25.5">
      <c r="A73" s="11" t="s">
        <v>80</v>
      </c>
      <c r="B73" s="23"/>
      <c r="C73" s="24" t="s">
        <v>81</v>
      </c>
      <c r="D73" s="47">
        <f>SUM(D74:D79)</f>
        <v>59000</v>
      </c>
      <c r="E73" s="47">
        <f>SUM(E74:E79)</f>
        <v>45620.4</v>
      </c>
      <c r="F73" s="13">
        <f t="shared" si="1"/>
        <v>0.7732271186440678</v>
      </c>
    </row>
    <row r="74" spans="1:6" ht="12.75">
      <c r="A74" s="14"/>
      <c r="B74" s="14" t="s">
        <v>82</v>
      </c>
      <c r="C74" s="27" t="s">
        <v>83</v>
      </c>
      <c r="D74" s="48">
        <v>35000</v>
      </c>
      <c r="E74" s="48">
        <v>32375.69</v>
      </c>
      <c r="F74" s="16">
        <f t="shared" si="1"/>
        <v>0.9250197142857143</v>
      </c>
    </row>
    <row r="75" spans="1:6" ht="12.75">
      <c r="A75" s="14"/>
      <c r="B75" s="14" t="s">
        <v>84</v>
      </c>
      <c r="C75" s="27" t="s">
        <v>85</v>
      </c>
      <c r="D75" s="48">
        <v>5000</v>
      </c>
      <c r="E75" s="48">
        <v>2793.03</v>
      </c>
      <c r="F75" s="16">
        <f t="shared" si="1"/>
        <v>0.558606</v>
      </c>
    </row>
    <row r="76" spans="1:6" ht="12.75">
      <c r="A76" s="14"/>
      <c r="B76" s="14" t="s">
        <v>56</v>
      </c>
      <c r="C76" s="27" t="s">
        <v>57</v>
      </c>
      <c r="D76" s="48">
        <v>1680</v>
      </c>
      <c r="E76" s="48">
        <v>0</v>
      </c>
      <c r="F76" s="16">
        <f t="shared" si="1"/>
        <v>0</v>
      </c>
    </row>
    <row r="77" spans="1:6" ht="12.75">
      <c r="A77" s="14"/>
      <c r="B77" s="14" t="s">
        <v>86</v>
      </c>
      <c r="C77" s="27" t="s">
        <v>87</v>
      </c>
      <c r="D77" s="48">
        <v>12000</v>
      </c>
      <c r="E77" s="48">
        <v>10139.4</v>
      </c>
      <c r="F77" s="16">
        <f t="shared" si="1"/>
        <v>0.84495</v>
      </c>
    </row>
    <row r="78" spans="1:6" ht="25.5">
      <c r="A78" s="14"/>
      <c r="B78" s="14" t="s">
        <v>426</v>
      </c>
      <c r="C78" s="25" t="s">
        <v>427</v>
      </c>
      <c r="D78" s="48">
        <v>5000</v>
      </c>
      <c r="E78" s="48">
        <v>0</v>
      </c>
      <c r="F78" s="16">
        <f t="shared" si="1"/>
        <v>0</v>
      </c>
    </row>
    <row r="79" spans="1:6" ht="12.75">
      <c r="A79" s="14"/>
      <c r="B79" s="14" t="s">
        <v>26</v>
      </c>
      <c r="C79" s="28" t="s">
        <v>27</v>
      </c>
      <c r="D79" s="48">
        <v>320</v>
      </c>
      <c r="E79" s="48">
        <v>312.28</v>
      </c>
      <c r="F79" s="16">
        <f t="shared" si="1"/>
        <v>0.9758749999999999</v>
      </c>
    </row>
    <row r="80" spans="1:6" ht="25.5" customHeight="1">
      <c r="A80" s="78" t="s">
        <v>88</v>
      </c>
      <c r="B80" s="78"/>
      <c r="C80" s="78"/>
      <c r="D80" s="46">
        <f>D81</f>
        <v>24766</v>
      </c>
      <c r="E80" s="46">
        <f>E81</f>
        <v>24766</v>
      </c>
      <c r="F80" s="45">
        <f t="shared" si="1"/>
        <v>1</v>
      </c>
    </row>
    <row r="81" spans="1:6" ht="18" customHeight="1">
      <c r="A81" s="11" t="s">
        <v>89</v>
      </c>
      <c r="B81" s="11"/>
      <c r="C81" s="24" t="s">
        <v>90</v>
      </c>
      <c r="D81" s="47">
        <f>SUM(D82:D82)</f>
        <v>24766</v>
      </c>
      <c r="E81" s="47">
        <f>SUM(E82:E82)</f>
        <v>24766</v>
      </c>
      <c r="F81" s="13">
        <f t="shared" si="1"/>
        <v>1</v>
      </c>
    </row>
    <row r="82" spans="1:6" ht="18" customHeight="1">
      <c r="A82" s="11"/>
      <c r="B82" s="14" t="s">
        <v>91</v>
      </c>
      <c r="C82" s="27" t="s">
        <v>92</v>
      </c>
      <c r="D82" s="48">
        <v>24766</v>
      </c>
      <c r="E82" s="48">
        <v>24766</v>
      </c>
      <c r="F82" s="16">
        <f>E82/D82</f>
        <v>1</v>
      </c>
    </row>
    <row r="83" spans="1:6" ht="31.5" customHeight="1">
      <c r="A83" s="72" t="s">
        <v>93</v>
      </c>
      <c r="B83" s="72"/>
      <c r="C83" s="72"/>
      <c r="D83" s="46">
        <f>D84+D96+D91+D120</f>
        <v>1488386</v>
      </c>
      <c r="E83" s="46">
        <f>E91+E96+E120+E84</f>
        <v>1381832.83</v>
      </c>
      <c r="F83" s="45">
        <f t="shared" si="1"/>
        <v>0.9284102578229035</v>
      </c>
    </row>
    <row r="84" spans="1:6" ht="21" customHeight="1">
      <c r="A84" s="11" t="s">
        <v>94</v>
      </c>
      <c r="B84" s="23"/>
      <c r="C84" s="24" t="s">
        <v>95</v>
      </c>
      <c r="D84" s="47">
        <f>SUM(D85:D90)</f>
        <v>61345</v>
      </c>
      <c r="E84" s="47">
        <f>SUM(E85:E90)</f>
        <v>61345</v>
      </c>
      <c r="F84" s="13">
        <f t="shared" si="1"/>
        <v>1</v>
      </c>
    </row>
    <row r="85" spans="1:6" ht="15" customHeight="1">
      <c r="A85" s="11" t="s">
        <v>412</v>
      </c>
      <c r="B85" s="14" t="s">
        <v>96</v>
      </c>
      <c r="C85" s="28" t="s">
        <v>97</v>
      </c>
      <c r="D85" s="48">
        <v>48780</v>
      </c>
      <c r="E85" s="48">
        <v>48780</v>
      </c>
      <c r="F85" s="16">
        <f t="shared" si="1"/>
        <v>1</v>
      </c>
    </row>
    <row r="86" spans="1:6" ht="15" customHeight="1">
      <c r="A86" s="11" t="s">
        <v>412</v>
      </c>
      <c r="B86" s="14" t="s">
        <v>98</v>
      </c>
      <c r="C86" s="28" t="s">
        <v>99</v>
      </c>
      <c r="D86" s="48">
        <v>1884</v>
      </c>
      <c r="E86" s="48">
        <v>1884</v>
      </c>
      <c r="F86" s="16">
        <f t="shared" si="1"/>
        <v>1</v>
      </c>
    </row>
    <row r="87" spans="1:6" ht="15" customHeight="1">
      <c r="A87" s="11" t="s">
        <v>412</v>
      </c>
      <c r="B87" s="14" t="s">
        <v>100</v>
      </c>
      <c r="C87" s="18" t="s">
        <v>101</v>
      </c>
      <c r="D87" s="48">
        <v>8977</v>
      </c>
      <c r="E87" s="48">
        <v>8977</v>
      </c>
      <c r="F87" s="16">
        <f t="shared" si="1"/>
        <v>1</v>
      </c>
    </row>
    <row r="88" spans="1:6" ht="15" customHeight="1">
      <c r="A88" s="11" t="s">
        <v>412</v>
      </c>
      <c r="B88" s="14" t="s">
        <v>102</v>
      </c>
      <c r="C88" s="28" t="s">
        <v>103</v>
      </c>
      <c r="D88" s="48">
        <v>1277</v>
      </c>
      <c r="E88" s="48">
        <v>1277</v>
      </c>
      <c r="F88" s="16">
        <f t="shared" si="1"/>
        <v>1</v>
      </c>
    </row>
    <row r="89" spans="1:6" ht="15" customHeight="1">
      <c r="A89" s="11" t="s">
        <v>412</v>
      </c>
      <c r="B89" s="14" t="s">
        <v>104</v>
      </c>
      <c r="C89" s="18" t="s">
        <v>105</v>
      </c>
      <c r="D89" s="48">
        <v>140</v>
      </c>
      <c r="E89" s="48">
        <v>140</v>
      </c>
      <c r="F89" s="16">
        <f t="shared" si="1"/>
        <v>1</v>
      </c>
    </row>
    <row r="90" spans="1:6" ht="15" customHeight="1">
      <c r="A90" s="11" t="s">
        <v>412</v>
      </c>
      <c r="B90" s="14" t="s">
        <v>135</v>
      </c>
      <c r="C90" s="18" t="s">
        <v>136</v>
      </c>
      <c r="D90" s="48">
        <v>287</v>
      </c>
      <c r="E90" s="48">
        <v>287</v>
      </c>
      <c r="F90" s="16">
        <f t="shared" si="1"/>
        <v>1</v>
      </c>
    </row>
    <row r="91" spans="1:6" ht="17.25" customHeight="1">
      <c r="A91" s="11" t="s">
        <v>106</v>
      </c>
      <c r="B91" s="11"/>
      <c r="C91" s="24" t="s">
        <v>107</v>
      </c>
      <c r="D91" s="47">
        <f>SUM(D92:D95)</f>
        <v>50550</v>
      </c>
      <c r="E91" s="47">
        <f>SUM(E92:E95)</f>
        <v>46881.35</v>
      </c>
      <c r="F91" s="13">
        <f t="shared" si="1"/>
        <v>0.9274253214638971</v>
      </c>
    </row>
    <row r="92" spans="1:6" ht="15.75" customHeight="1">
      <c r="A92" s="14"/>
      <c r="B92" s="14" t="s">
        <v>108</v>
      </c>
      <c r="C92" s="27" t="s">
        <v>109</v>
      </c>
      <c r="D92" s="48">
        <v>49300</v>
      </c>
      <c r="E92" s="48">
        <v>46022</v>
      </c>
      <c r="F92" s="16">
        <f t="shared" si="1"/>
        <v>0.9335091277890466</v>
      </c>
    </row>
    <row r="93" spans="1:6" ht="15.75" customHeight="1">
      <c r="A93" s="14"/>
      <c r="B93" s="14" t="s">
        <v>20</v>
      </c>
      <c r="C93" s="27" t="s">
        <v>21</v>
      </c>
      <c r="D93" s="48">
        <v>353</v>
      </c>
      <c r="E93" s="48">
        <v>352.43</v>
      </c>
      <c r="F93" s="16">
        <f t="shared" si="1"/>
        <v>0.998385269121813</v>
      </c>
    </row>
    <row r="94" spans="1:6" ht="15.75" customHeight="1">
      <c r="A94" s="14"/>
      <c r="B94" s="14" t="s">
        <v>24</v>
      </c>
      <c r="C94" s="27" t="s">
        <v>25</v>
      </c>
      <c r="D94" s="48">
        <v>497</v>
      </c>
      <c r="E94" s="48">
        <v>350</v>
      </c>
      <c r="F94" s="16">
        <f t="shared" si="1"/>
        <v>0.704225352112676</v>
      </c>
    </row>
    <row r="95" spans="1:6" ht="15.75" customHeight="1">
      <c r="A95" s="14"/>
      <c r="B95" s="14" t="s">
        <v>135</v>
      </c>
      <c r="C95" s="27" t="s">
        <v>136</v>
      </c>
      <c r="D95" s="48">
        <v>400</v>
      </c>
      <c r="E95" s="48">
        <v>156.92</v>
      </c>
      <c r="F95" s="16">
        <f t="shared" si="1"/>
        <v>0.3923</v>
      </c>
    </row>
    <row r="96" spans="1:6" ht="27.75" customHeight="1">
      <c r="A96" s="11" t="s">
        <v>110</v>
      </c>
      <c r="B96" s="23"/>
      <c r="C96" s="24" t="s">
        <v>111</v>
      </c>
      <c r="D96" s="47">
        <f>SUM(D99:D119)</f>
        <v>1328876</v>
      </c>
      <c r="E96" s="47">
        <f>SUM(E99:E119)</f>
        <v>1236854.93</v>
      </c>
      <c r="F96" s="13">
        <f t="shared" si="1"/>
        <v>0.9307527037887658</v>
      </c>
    </row>
    <row r="97" spans="1:6" ht="25.5" hidden="1">
      <c r="A97" s="14"/>
      <c r="B97" s="14" t="s">
        <v>112</v>
      </c>
      <c r="C97" s="29" t="s">
        <v>113</v>
      </c>
      <c r="D97" s="48"/>
      <c r="E97" s="48">
        <f>D97</f>
        <v>0</v>
      </c>
      <c r="F97" s="16" t="e">
        <f t="shared" si="1"/>
        <v>#DIV/0!</v>
      </c>
    </row>
    <row r="98" spans="1:6" ht="38.25" hidden="1">
      <c r="A98" s="14"/>
      <c r="B98" s="14" t="s">
        <v>114</v>
      </c>
      <c r="C98" s="29" t="s">
        <v>115</v>
      </c>
      <c r="D98" s="48"/>
      <c r="E98" s="48">
        <f>D98</f>
        <v>0</v>
      </c>
      <c r="F98" s="16" t="e">
        <f t="shared" si="1"/>
        <v>#DIV/0!</v>
      </c>
    </row>
    <row r="99" spans="1:6" ht="38.25">
      <c r="A99" s="14"/>
      <c r="B99" s="14" t="s">
        <v>116</v>
      </c>
      <c r="C99" s="28" t="s">
        <v>117</v>
      </c>
      <c r="D99" s="48">
        <v>2000</v>
      </c>
      <c r="E99" s="48">
        <v>2000</v>
      </c>
      <c r="F99" s="16">
        <f t="shared" si="1"/>
        <v>1</v>
      </c>
    </row>
    <row r="100" spans="1:6" ht="12.75">
      <c r="A100" s="14"/>
      <c r="B100" s="14" t="s">
        <v>118</v>
      </c>
      <c r="C100" s="28" t="s">
        <v>119</v>
      </c>
      <c r="D100" s="48">
        <v>787338</v>
      </c>
      <c r="E100" s="48">
        <v>758644.88</v>
      </c>
      <c r="F100" s="16">
        <f t="shared" si="1"/>
        <v>0.9635567951756425</v>
      </c>
    </row>
    <row r="101" spans="1:6" ht="12.75">
      <c r="A101" s="14"/>
      <c r="B101" s="14" t="s">
        <v>120</v>
      </c>
      <c r="C101" s="28" t="s">
        <v>121</v>
      </c>
      <c r="D101" s="48">
        <v>54586</v>
      </c>
      <c r="E101" s="48">
        <v>54585.26</v>
      </c>
      <c r="F101" s="16">
        <f t="shared" si="1"/>
        <v>0.9999864434103983</v>
      </c>
    </row>
    <row r="102" spans="1:6" ht="12.75">
      <c r="A102" s="14"/>
      <c r="B102" s="14" t="s">
        <v>122</v>
      </c>
      <c r="C102" s="28" t="s">
        <v>123</v>
      </c>
      <c r="D102" s="48">
        <v>134312</v>
      </c>
      <c r="E102" s="48">
        <v>128260.77</v>
      </c>
      <c r="F102" s="16">
        <f t="shared" si="1"/>
        <v>0.9549464679254274</v>
      </c>
    </row>
    <row r="103" spans="1:6" ht="12.75">
      <c r="A103" s="14"/>
      <c r="B103" s="14" t="s">
        <v>124</v>
      </c>
      <c r="C103" s="28" t="s">
        <v>125</v>
      </c>
      <c r="D103" s="48">
        <v>19143</v>
      </c>
      <c r="E103" s="48">
        <v>18934.9</v>
      </c>
      <c r="F103" s="16">
        <f t="shared" si="1"/>
        <v>0.9891291856030926</v>
      </c>
    </row>
    <row r="104" spans="1:6" ht="12.75">
      <c r="A104" s="14"/>
      <c r="B104" s="14" t="s">
        <v>395</v>
      </c>
      <c r="C104" s="28" t="s">
        <v>396</v>
      </c>
      <c r="D104" s="48">
        <v>24450</v>
      </c>
      <c r="E104" s="48">
        <v>24450</v>
      </c>
      <c r="F104" s="16">
        <f t="shared" si="1"/>
        <v>1</v>
      </c>
    </row>
    <row r="105" spans="1:6" ht="12.75">
      <c r="A105" s="14"/>
      <c r="B105" s="14" t="s">
        <v>126</v>
      </c>
      <c r="C105" s="28" t="s">
        <v>127</v>
      </c>
      <c r="D105" s="48">
        <v>95450</v>
      </c>
      <c r="E105" s="48">
        <v>78548.18</v>
      </c>
      <c r="F105" s="16">
        <f t="shared" si="1"/>
        <v>0.8229248821372446</v>
      </c>
    </row>
    <row r="106" spans="1:6" ht="12.75">
      <c r="A106" s="14"/>
      <c r="B106" s="14" t="s">
        <v>128</v>
      </c>
      <c r="C106" s="28" t="s">
        <v>129</v>
      </c>
      <c r="D106" s="48">
        <v>9000</v>
      </c>
      <c r="E106" s="48">
        <v>8473</v>
      </c>
      <c r="F106" s="16">
        <f t="shared" si="1"/>
        <v>0.9414444444444444</v>
      </c>
    </row>
    <row r="107" spans="1:6" ht="12.75">
      <c r="A107" s="14"/>
      <c r="B107" s="14" t="s">
        <v>130</v>
      </c>
      <c r="C107" s="28" t="s">
        <v>131</v>
      </c>
      <c r="D107" s="48">
        <v>22190</v>
      </c>
      <c r="E107" s="48">
        <v>3733.2</v>
      </c>
      <c r="F107" s="16">
        <f t="shared" si="1"/>
        <v>0.1682379450202794</v>
      </c>
    </row>
    <row r="108" spans="1:6" ht="12.75">
      <c r="A108" s="14"/>
      <c r="B108" s="14" t="s">
        <v>410</v>
      </c>
      <c r="C108" s="28" t="s">
        <v>411</v>
      </c>
      <c r="D108" s="48">
        <v>370</v>
      </c>
      <c r="E108" s="48">
        <v>368</v>
      </c>
      <c r="F108" s="16">
        <f t="shared" si="1"/>
        <v>0.9945945945945946</v>
      </c>
    </row>
    <row r="109" spans="1:6" ht="12.75">
      <c r="A109" s="14"/>
      <c r="B109" s="14" t="s">
        <v>132</v>
      </c>
      <c r="C109" s="28" t="s">
        <v>133</v>
      </c>
      <c r="D109" s="48">
        <v>55468</v>
      </c>
      <c r="E109" s="48">
        <v>52808.74</v>
      </c>
      <c r="F109" s="16">
        <f t="shared" si="1"/>
        <v>0.9520577630345424</v>
      </c>
    </row>
    <row r="110" spans="1:6" ht="12.75">
      <c r="A110" s="14"/>
      <c r="B110" s="14" t="s">
        <v>134</v>
      </c>
      <c r="C110" s="28" t="s">
        <v>402</v>
      </c>
      <c r="D110" s="48">
        <v>2100</v>
      </c>
      <c r="E110" s="48">
        <v>863.76</v>
      </c>
      <c r="F110" s="16">
        <f t="shared" si="1"/>
        <v>0.4113142857142857</v>
      </c>
    </row>
    <row r="111" spans="1:6" ht="24" customHeight="1">
      <c r="A111" s="14"/>
      <c r="B111" s="14" t="s">
        <v>421</v>
      </c>
      <c r="C111" s="28" t="s">
        <v>428</v>
      </c>
      <c r="D111" s="48">
        <v>6500</v>
      </c>
      <c r="E111" s="48">
        <v>5753.68</v>
      </c>
      <c r="F111" s="16">
        <f t="shared" si="1"/>
        <v>0.8851815384615385</v>
      </c>
    </row>
    <row r="112" spans="1:6" ht="24" customHeight="1">
      <c r="A112" s="14"/>
      <c r="B112" s="14" t="s">
        <v>423</v>
      </c>
      <c r="C112" s="28" t="s">
        <v>429</v>
      </c>
      <c r="D112" s="48">
        <v>19656</v>
      </c>
      <c r="E112" s="48">
        <v>17487.06</v>
      </c>
      <c r="F112" s="16">
        <f t="shared" si="1"/>
        <v>0.8896550671550673</v>
      </c>
    </row>
    <row r="113" spans="1:6" ht="12.75">
      <c r="A113" s="14"/>
      <c r="B113" s="14" t="s">
        <v>135</v>
      </c>
      <c r="C113" s="28" t="s">
        <v>136</v>
      </c>
      <c r="D113" s="48">
        <v>28560</v>
      </c>
      <c r="E113" s="48">
        <v>25496.86</v>
      </c>
      <c r="F113" s="16">
        <f t="shared" si="1"/>
        <v>0.8927471988795519</v>
      </c>
    </row>
    <row r="114" spans="1:6" ht="12.75">
      <c r="A114" s="14"/>
      <c r="B114" s="14" t="s">
        <v>137</v>
      </c>
      <c r="C114" s="28" t="s">
        <v>138</v>
      </c>
      <c r="D114" s="48">
        <v>3730</v>
      </c>
      <c r="E114" s="48">
        <v>3495.5</v>
      </c>
      <c r="F114" s="16">
        <f t="shared" si="1"/>
        <v>0.9371313672922252</v>
      </c>
    </row>
    <row r="115" spans="1:6" ht="12.75">
      <c r="A115" s="14"/>
      <c r="B115" s="14" t="s">
        <v>139</v>
      </c>
      <c r="C115" s="28" t="s">
        <v>140</v>
      </c>
      <c r="D115" s="48">
        <v>16629</v>
      </c>
      <c r="E115" s="48">
        <v>16628.4</v>
      </c>
      <c r="F115" s="16">
        <f t="shared" si="1"/>
        <v>0.99996391845571</v>
      </c>
    </row>
    <row r="116" spans="1:6" ht="25.5">
      <c r="A116" s="14"/>
      <c r="B116" s="14" t="s">
        <v>430</v>
      </c>
      <c r="C116" s="28" t="s">
        <v>431</v>
      </c>
      <c r="D116" s="48">
        <v>6000</v>
      </c>
      <c r="E116" s="48">
        <v>4315.6</v>
      </c>
      <c r="F116" s="16">
        <f t="shared" si="1"/>
        <v>0.7192666666666667</v>
      </c>
    </row>
    <row r="117" spans="1:6" ht="27.75" customHeight="1">
      <c r="A117" s="14"/>
      <c r="B117" s="14" t="s">
        <v>432</v>
      </c>
      <c r="C117" s="28" t="s">
        <v>433</v>
      </c>
      <c r="D117" s="48">
        <v>4800</v>
      </c>
      <c r="E117" s="48">
        <v>4205.71</v>
      </c>
      <c r="F117" s="16">
        <f t="shared" si="1"/>
        <v>0.8761895833333333</v>
      </c>
    </row>
    <row r="118" spans="1:6" ht="27.75" customHeight="1">
      <c r="A118" s="14"/>
      <c r="B118" s="14" t="s">
        <v>434</v>
      </c>
      <c r="C118" s="28" t="s">
        <v>435</v>
      </c>
      <c r="D118" s="48">
        <v>24094</v>
      </c>
      <c r="E118" s="48">
        <v>21319.63</v>
      </c>
      <c r="F118" s="16">
        <f t="shared" si="1"/>
        <v>0.8848522453722919</v>
      </c>
    </row>
    <row r="119" spans="1:6" ht="25.5">
      <c r="A119" s="14"/>
      <c r="B119" s="14" t="s">
        <v>141</v>
      </c>
      <c r="C119" s="28" t="s">
        <v>142</v>
      </c>
      <c r="D119" s="48">
        <v>12500</v>
      </c>
      <c r="E119" s="48">
        <v>6481.8</v>
      </c>
      <c r="F119" s="16">
        <f t="shared" si="1"/>
        <v>0.518544</v>
      </c>
    </row>
    <row r="120" spans="1:6" ht="12.75">
      <c r="A120" s="11" t="s">
        <v>143</v>
      </c>
      <c r="B120" s="11"/>
      <c r="C120" s="30" t="s">
        <v>144</v>
      </c>
      <c r="D120" s="47">
        <f>SUM(D121:D129)</f>
        <v>47615</v>
      </c>
      <c r="E120" s="47">
        <f>SUM(E121:E129)</f>
        <v>36751.55</v>
      </c>
      <c r="F120" s="13">
        <f t="shared" si="1"/>
        <v>0.771848157093353</v>
      </c>
    </row>
    <row r="121" spans="1:6" ht="12.75">
      <c r="A121" s="14"/>
      <c r="B121" s="14" t="s">
        <v>145</v>
      </c>
      <c r="C121" s="28" t="s">
        <v>146</v>
      </c>
      <c r="D121" s="48">
        <v>28474</v>
      </c>
      <c r="E121" s="48">
        <v>21857.26</v>
      </c>
      <c r="F121" s="16">
        <f aca="true" t="shared" si="2" ref="F121:F214">E121/D121</f>
        <v>0.767621689962773</v>
      </c>
    </row>
    <row r="122" spans="1:6" ht="12.75">
      <c r="A122" s="14"/>
      <c r="B122" s="14" t="s">
        <v>147</v>
      </c>
      <c r="C122" s="28" t="s">
        <v>148</v>
      </c>
      <c r="D122" s="48">
        <v>2772</v>
      </c>
      <c r="E122" s="48">
        <v>2771.89</v>
      </c>
      <c r="F122" s="16">
        <f t="shared" si="2"/>
        <v>0.9999603174603174</v>
      </c>
    </row>
    <row r="123" spans="1:6" ht="12.75">
      <c r="A123" s="14"/>
      <c r="B123" s="14" t="s">
        <v>149</v>
      </c>
      <c r="C123" s="28" t="s">
        <v>150</v>
      </c>
      <c r="D123" s="48">
        <v>5866</v>
      </c>
      <c r="E123" s="48">
        <v>4233.24</v>
      </c>
      <c r="F123" s="16">
        <f t="shared" si="2"/>
        <v>0.7216570064780088</v>
      </c>
    </row>
    <row r="124" spans="1:6" ht="12.75">
      <c r="A124" s="14"/>
      <c r="B124" s="14" t="s">
        <v>151</v>
      </c>
      <c r="C124" s="28" t="s">
        <v>152</v>
      </c>
      <c r="D124" s="48">
        <v>575</v>
      </c>
      <c r="E124" s="48">
        <v>574.5</v>
      </c>
      <c r="F124" s="16">
        <f t="shared" si="2"/>
        <v>0.9991304347826087</v>
      </c>
    </row>
    <row r="125" spans="1:6" ht="12.75">
      <c r="A125" s="14"/>
      <c r="B125" s="14" t="s">
        <v>153</v>
      </c>
      <c r="C125" s="28" t="s">
        <v>154</v>
      </c>
      <c r="D125" s="48">
        <v>3400</v>
      </c>
      <c r="E125" s="48">
        <v>1977.06</v>
      </c>
      <c r="F125" s="16">
        <f t="shared" si="2"/>
        <v>0.5814882352941176</v>
      </c>
    </row>
    <row r="126" spans="1:6" ht="12.75">
      <c r="A126" s="14"/>
      <c r="B126" s="14" t="s">
        <v>410</v>
      </c>
      <c r="C126" s="28" t="s">
        <v>411</v>
      </c>
      <c r="D126" s="48">
        <v>595</v>
      </c>
      <c r="E126" s="48">
        <v>510</v>
      </c>
      <c r="F126" s="16">
        <f t="shared" si="2"/>
        <v>0.8571428571428571</v>
      </c>
    </row>
    <row r="127" spans="1:6" ht="12.75">
      <c r="A127" s="14"/>
      <c r="B127" s="14" t="s">
        <v>155</v>
      </c>
      <c r="C127" s="28" t="s">
        <v>156</v>
      </c>
      <c r="D127" s="48">
        <v>605</v>
      </c>
      <c r="E127" s="48">
        <v>0</v>
      </c>
      <c r="F127" s="16">
        <f t="shared" si="2"/>
        <v>0</v>
      </c>
    </row>
    <row r="128" spans="1:6" ht="12.75">
      <c r="A128" s="14"/>
      <c r="B128" s="14" t="s">
        <v>26</v>
      </c>
      <c r="C128" s="28" t="s">
        <v>27</v>
      </c>
      <c r="D128" s="48">
        <v>500</v>
      </c>
      <c r="E128" s="48">
        <v>0</v>
      </c>
      <c r="F128" s="16">
        <f t="shared" si="2"/>
        <v>0</v>
      </c>
    </row>
    <row r="129" spans="1:6" ht="12.75">
      <c r="A129" s="14"/>
      <c r="B129" s="14" t="s">
        <v>157</v>
      </c>
      <c r="C129" s="28" t="s">
        <v>158</v>
      </c>
      <c r="D129" s="48">
        <v>4828</v>
      </c>
      <c r="E129" s="48">
        <v>4827.6</v>
      </c>
      <c r="F129" s="16">
        <f t="shared" si="2"/>
        <v>0.9999171499585751</v>
      </c>
    </row>
    <row r="130" spans="1:6" ht="38.25" customHeight="1">
      <c r="A130" s="76" t="s">
        <v>159</v>
      </c>
      <c r="B130" s="76"/>
      <c r="C130" s="76"/>
      <c r="D130" s="46">
        <f>D131+D133</f>
        <v>9518</v>
      </c>
      <c r="E130" s="46">
        <f>E131+E133</f>
        <v>9518</v>
      </c>
      <c r="F130" s="45">
        <f t="shared" si="2"/>
        <v>1</v>
      </c>
    </row>
    <row r="131" spans="1:6" ht="25.5">
      <c r="A131" s="11" t="s">
        <v>160</v>
      </c>
      <c r="B131" s="11"/>
      <c r="C131" s="31" t="s">
        <v>161</v>
      </c>
      <c r="D131" s="47">
        <f>SUM(D132:D132)</f>
        <v>777</v>
      </c>
      <c r="E131" s="47">
        <f>SUM(E132:E132)</f>
        <v>777</v>
      </c>
      <c r="F131" s="13">
        <f t="shared" si="2"/>
        <v>1</v>
      </c>
    </row>
    <row r="132" spans="1:6" ht="12.75">
      <c r="A132" s="11" t="s">
        <v>412</v>
      </c>
      <c r="B132" s="14" t="s">
        <v>20</v>
      </c>
      <c r="C132" s="28" t="s">
        <v>21</v>
      </c>
      <c r="D132" s="48">
        <v>777</v>
      </c>
      <c r="E132" s="48">
        <v>777</v>
      </c>
      <c r="F132" s="16">
        <f t="shared" si="2"/>
        <v>1</v>
      </c>
    </row>
    <row r="133" spans="1:6" ht="12.75">
      <c r="A133" s="11" t="s">
        <v>445</v>
      </c>
      <c r="B133" s="11"/>
      <c r="C133" s="30" t="s">
        <v>446</v>
      </c>
      <c r="D133" s="47">
        <f>SUM(D134:D139)</f>
        <v>8741</v>
      </c>
      <c r="E133" s="47">
        <f>SUM(E134:E139)</f>
        <v>8741</v>
      </c>
      <c r="F133" s="13">
        <f t="shared" si="2"/>
        <v>1</v>
      </c>
    </row>
    <row r="134" spans="1:6" ht="12.75">
      <c r="A134" s="11" t="s">
        <v>412</v>
      </c>
      <c r="B134" s="14" t="s">
        <v>91</v>
      </c>
      <c r="C134" s="18" t="s">
        <v>92</v>
      </c>
      <c r="D134" s="48">
        <v>3960</v>
      </c>
      <c r="E134" s="48">
        <v>3960</v>
      </c>
      <c r="F134" s="16">
        <f t="shared" si="2"/>
        <v>1</v>
      </c>
    </row>
    <row r="135" spans="1:6" ht="12.75">
      <c r="A135" s="11" t="s">
        <v>412</v>
      </c>
      <c r="B135" s="14" t="s">
        <v>16</v>
      </c>
      <c r="C135" s="28" t="s">
        <v>49</v>
      </c>
      <c r="D135" s="48">
        <v>455.57</v>
      </c>
      <c r="E135" s="48">
        <v>455.57</v>
      </c>
      <c r="F135" s="16">
        <f t="shared" si="2"/>
        <v>1</v>
      </c>
    </row>
    <row r="136" spans="1:6" ht="12.75">
      <c r="A136" s="11" t="s">
        <v>412</v>
      </c>
      <c r="B136" s="14" t="s">
        <v>18</v>
      </c>
      <c r="C136" s="28" t="s">
        <v>19</v>
      </c>
      <c r="D136" s="48">
        <v>64.96</v>
      </c>
      <c r="E136" s="48">
        <v>64.96</v>
      </c>
      <c r="F136" s="16">
        <f t="shared" si="2"/>
        <v>1</v>
      </c>
    </row>
    <row r="137" spans="1:6" ht="12.75">
      <c r="A137" s="11" t="s">
        <v>412</v>
      </c>
      <c r="B137" s="14" t="s">
        <v>395</v>
      </c>
      <c r="C137" s="18" t="s">
        <v>397</v>
      </c>
      <c r="D137" s="48">
        <v>2650</v>
      </c>
      <c r="E137" s="48">
        <v>2650</v>
      </c>
      <c r="F137" s="16">
        <f t="shared" si="2"/>
        <v>1</v>
      </c>
    </row>
    <row r="138" spans="1:6" ht="12.75">
      <c r="A138" s="11" t="s">
        <v>412</v>
      </c>
      <c r="B138" s="14" t="s">
        <v>20</v>
      </c>
      <c r="C138" s="28" t="s">
        <v>21</v>
      </c>
      <c r="D138" s="48">
        <v>1218.17</v>
      </c>
      <c r="E138" s="48">
        <v>1218.17</v>
      </c>
      <c r="F138" s="16">
        <f t="shared" si="2"/>
        <v>1</v>
      </c>
    </row>
    <row r="139" spans="1:6" ht="12.75">
      <c r="A139" s="11" t="s">
        <v>412</v>
      </c>
      <c r="B139" s="14" t="s">
        <v>135</v>
      </c>
      <c r="C139" s="28" t="s">
        <v>136</v>
      </c>
      <c r="D139" s="48">
        <v>392.3</v>
      </c>
      <c r="E139" s="48">
        <v>392.3</v>
      </c>
      <c r="F139" s="16">
        <f t="shared" si="2"/>
        <v>1</v>
      </c>
    </row>
    <row r="140" spans="1:6" ht="34.5" customHeight="1">
      <c r="A140" s="77" t="s">
        <v>162</v>
      </c>
      <c r="B140" s="77"/>
      <c r="C140" s="77"/>
      <c r="D140" s="46">
        <f>D141+D153</f>
        <v>123788</v>
      </c>
      <c r="E140" s="46">
        <f>E141+E153</f>
        <v>113866.8</v>
      </c>
      <c r="F140" s="45">
        <f t="shared" si="2"/>
        <v>0.9198532975732705</v>
      </c>
    </row>
    <row r="141" spans="1:6" ht="15" customHeight="1">
      <c r="A141" s="11" t="s">
        <v>163</v>
      </c>
      <c r="B141" s="11"/>
      <c r="C141" s="33" t="s">
        <v>164</v>
      </c>
      <c r="D141" s="47">
        <f>SUM(D142:D152)</f>
        <v>112638</v>
      </c>
      <c r="E141" s="47">
        <f>SUM(E142:E152)</f>
        <v>102718.61</v>
      </c>
      <c r="F141" s="13">
        <f t="shared" si="2"/>
        <v>0.9119356700225502</v>
      </c>
    </row>
    <row r="142" spans="1:6" ht="27.75" customHeight="1">
      <c r="A142" s="11"/>
      <c r="B142" s="14" t="s">
        <v>165</v>
      </c>
      <c r="C142" s="32" t="s">
        <v>166</v>
      </c>
      <c r="D142" s="48">
        <v>960</v>
      </c>
      <c r="E142" s="48">
        <v>960</v>
      </c>
      <c r="F142" s="16">
        <f t="shared" si="2"/>
        <v>1</v>
      </c>
    </row>
    <row r="143" spans="1:6" ht="15" customHeight="1">
      <c r="A143" s="11"/>
      <c r="B143" s="14" t="s">
        <v>167</v>
      </c>
      <c r="C143" s="18" t="s">
        <v>168</v>
      </c>
      <c r="D143" s="48">
        <v>6000</v>
      </c>
      <c r="E143" s="48">
        <v>5852</v>
      </c>
      <c r="F143" s="16">
        <f t="shared" si="2"/>
        <v>0.9753333333333334</v>
      </c>
    </row>
    <row r="144" spans="1:6" ht="15" customHeight="1">
      <c r="A144" s="11"/>
      <c r="B144" s="14" t="s">
        <v>16</v>
      </c>
      <c r="C144" s="28" t="s">
        <v>49</v>
      </c>
      <c r="D144" s="48">
        <v>805</v>
      </c>
      <c r="E144" s="48">
        <v>359.26</v>
      </c>
      <c r="F144" s="16">
        <f t="shared" si="2"/>
        <v>0.4462857142857143</v>
      </c>
    </row>
    <row r="145" spans="1:6" ht="15" customHeight="1">
      <c r="A145" s="11"/>
      <c r="B145" s="14" t="s">
        <v>18</v>
      </c>
      <c r="C145" s="28" t="s">
        <v>19</v>
      </c>
      <c r="D145" s="48">
        <v>115</v>
      </c>
      <c r="E145" s="48">
        <v>55.92</v>
      </c>
      <c r="F145" s="16">
        <f t="shared" si="2"/>
        <v>0.4862608695652174</v>
      </c>
    </row>
    <row r="146" spans="1:6" ht="15" customHeight="1">
      <c r="A146" s="11"/>
      <c r="B146" s="14" t="s">
        <v>395</v>
      </c>
      <c r="C146" s="18" t="s">
        <v>397</v>
      </c>
      <c r="D146" s="48">
        <v>14130</v>
      </c>
      <c r="E146" s="48">
        <v>12839.83</v>
      </c>
      <c r="F146" s="16">
        <f t="shared" si="2"/>
        <v>0.9086928520877565</v>
      </c>
    </row>
    <row r="147" spans="1:6" ht="15" customHeight="1">
      <c r="A147" s="11"/>
      <c r="B147" s="14" t="s">
        <v>169</v>
      </c>
      <c r="C147" s="28" t="s">
        <v>170</v>
      </c>
      <c r="D147" s="48">
        <v>71948</v>
      </c>
      <c r="E147" s="48">
        <v>68136.21</v>
      </c>
      <c r="F147" s="16">
        <f t="shared" si="2"/>
        <v>0.9470202090398622</v>
      </c>
    </row>
    <row r="148" spans="1:6" ht="15" customHeight="1">
      <c r="A148" s="11"/>
      <c r="B148" s="14" t="s">
        <v>171</v>
      </c>
      <c r="C148" s="18" t="s">
        <v>172</v>
      </c>
      <c r="D148" s="48">
        <v>4600</v>
      </c>
      <c r="E148" s="48">
        <v>2517.29</v>
      </c>
      <c r="F148" s="16">
        <f t="shared" si="2"/>
        <v>0.5472369565217391</v>
      </c>
    </row>
    <row r="149" spans="1:6" ht="15" customHeight="1">
      <c r="A149" s="11"/>
      <c r="B149" s="14" t="s">
        <v>173</v>
      </c>
      <c r="C149" s="18" t="s">
        <v>174</v>
      </c>
      <c r="D149" s="48">
        <v>5000</v>
      </c>
      <c r="E149" s="48">
        <v>4758.1</v>
      </c>
      <c r="F149" s="16">
        <f t="shared" si="2"/>
        <v>0.95162</v>
      </c>
    </row>
    <row r="150" spans="1:6" ht="15" customHeight="1">
      <c r="A150" s="11"/>
      <c r="B150" s="14" t="s">
        <v>410</v>
      </c>
      <c r="C150" s="18" t="s">
        <v>411</v>
      </c>
      <c r="D150" s="48">
        <v>2180</v>
      </c>
      <c r="E150" s="48">
        <v>2050</v>
      </c>
      <c r="F150" s="16">
        <f t="shared" si="2"/>
        <v>0.9403669724770642</v>
      </c>
    </row>
    <row r="151" spans="1:6" ht="15" customHeight="1">
      <c r="A151" s="11"/>
      <c r="B151" s="14" t="s">
        <v>175</v>
      </c>
      <c r="C151" s="18" t="s">
        <v>176</v>
      </c>
      <c r="D151" s="48">
        <v>2800</v>
      </c>
      <c r="E151" s="48">
        <v>1528</v>
      </c>
      <c r="F151" s="16">
        <f t="shared" si="2"/>
        <v>0.5457142857142857</v>
      </c>
    </row>
    <row r="152" spans="1:6" ht="15" customHeight="1">
      <c r="A152" s="11"/>
      <c r="B152" s="14" t="s">
        <v>177</v>
      </c>
      <c r="C152" s="18" t="s">
        <v>178</v>
      </c>
      <c r="D152" s="48">
        <v>4100</v>
      </c>
      <c r="E152" s="48">
        <v>3662</v>
      </c>
      <c r="F152" s="16">
        <f t="shared" si="2"/>
        <v>0.8931707317073171</v>
      </c>
    </row>
    <row r="153" spans="1:6" ht="15" customHeight="1">
      <c r="A153" s="11" t="s">
        <v>179</v>
      </c>
      <c r="B153" s="11"/>
      <c r="C153" s="33" t="s">
        <v>180</v>
      </c>
      <c r="D153" s="47">
        <f>SUM(D154:D159)</f>
        <v>11150</v>
      </c>
      <c r="E153" s="47">
        <f>SUM(E154:E159)</f>
        <v>11148.19</v>
      </c>
      <c r="F153" s="13">
        <f t="shared" si="2"/>
        <v>0.999837668161435</v>
      </c>
    </row>
    <row r="154" spans="1:6" ht="45.75" customHeight="1">
      <c r="A154" s="11"/>
      <c r="B154" s="52" t="s">
        <v>436</v>
      </c>
      <c r="C154" s="53" t="s">
        <v>437</v>
      </c>
      <c r="D154" s="54">
        <v>543</v>
      </c>
      <c r="E154" s="54">
        <v>542.16</v>
      </c>
      <c r="F154" s="62">
        <v>0.9984</v>
      </c>
    </row>
    <row r="155" spans="1:6" ht="14.25" customHeight="1">
      <c r="A155" s="11"/>
      <c r="B155" s="14" t="s">
        <v>16</v>
      </c>
      <c r="C155" s="28" t="s">
        <v>49</v>
      </c>
      <c r="D155" s="54">
        <v>86.22</v>
      </c>
      <c r="E155" s="54">
        <v>86.2</v>
      </c>
      <c r="F155" s="62"/>
    </row>
    <row r="156" spans="1:6" ht="16.5" customHeight="1">
      <c r="A156" s="11"/>
      <c r="B156" s="14" t="s">
        <v>18</v>
      </c>
      <c r="C156" s="28" t="s">
        <v>19</v>
      </c>
      <c r="D156" s="54">
        <v>12.28</v>
      </c>
      <c r="E156" s="54">
        <v>12.28</v>
      </c>
      <c r="F156" s="62"/>
    </row>
    <row r="157" spans="1:6" ht="15" customHeight="1">
      <c r="A157" s="11"/>
      <c r="B157" s="14" t="s">
        <v>395</v>
      </c>
      <c r="C157" s="18" t="s">
        <v>397</v>
      </c>
      <c r="D157" s="48">
        <v>501.5</v>
      </c>
      <c r="E157" s="48">
        <v>501.5</v>
      </c>
      <c r="F157" s="16">
        <f t="shared" si="2"/>
        <v>1</v>
      </c>
    </row>
    <row r="158" spans="1:6" ht="40.5" customHeight="1">
      <c r="A158" s="11"/>
      <c r="B158" s="14" t="s">
        <v>438</v>
      </c>
      <c r="C158" s="40" t="s">
        <v>439</v>
      </c>
      <c r="D158" s="48">
        <v>7</v>
      </c>
      <c r="E158" s="48">
        <v>6.05</v>
      </c>
      <c r="F158" s="16">
        <f t="shared" si="2"/>
        <v>0.8642857142857142</v>
      </c>
    </row>
    <row r="159" spans="1:6" ht="40.5" customHeight="1">
      <c r="A159" s="11"/>
      <c r="B159" s="14" t="s">
        <v>141</v>
      </c>
      <c r="C159" s="40" t="s">
        <v>142</v>
      </c>
      <c r="D159" s="48">
        <v>10000</v>
      </c>
      <c r="E159" s="48">
        <v>10000</v>
      </c>
      <c r="F159" s="16">
        <f t="shared" si="2"/>
        <v>1</v>
      </c>
    </row>
    <row r="160" spans="1:6" ht="51" customHeight="1">
      <c r="A160" s="74" t="s">
        <v>181</v>
      </c>
      <c r="B160" s="74"/>
      <c r="C160" s="74"/>
      <c r="D160" s="46">
        <f>D161</f>
        <v>25171</v>
      </c>
      <c r="E160" s="46">
        <f>E161</f>
        <v>19070.83</v>
      </c>
      <c r="F160" s="45">
        <f t="shared" si="2"/>
        <v>0.7576508680624529</v>
      </c>
    </row>
    <row r="161" spans="1:6" ht="36" customHeight="1">
      <c r="A161" s="11" t="s">
        <v>182</v>
      </c>
      <c r="B161" s="11"/>
      <c r="C161" s="33" t="s">
        <v>183</v>
      </c>
      <c r="D161" s="47">
        <f>D162</f>
        <v>25171</v>
      </c>
      <c r="E161" s="47">
        <f>E162</f>
        <v>19070.83</v>
      </c>
      <c r="F161" s="13">
        <f t="shared" si="2"/>
        <v>0.7576508680624529</v>
      </c>
    </row>
    <row r="162" spans="1:6" ht="16.5" customHeight="1">
      <c r="A162" s="14"/>
      <c r="B162" s="14" t="s">
        <v>184</v>
      </c>
      <c r="C162" s="34" t="s">
        <v>185</v>
      </c>
      <c r="D162" s="48">
        <v>25171</v>
      </c>
      <c r="E162" s="48">
        <v>19070.83</v>
      </c>
      <c r="F162" s="16">
        <f t="shared" si="2"/>
        <v>0.7576508680624529</v>
      </c>
    </row>
    <row r="163" spans="1:6" ht="38.25" customHeight="1">
      <c r="A163" s="78" t="s">
        <v>186</v>
      </c>
      <c r="B163" s="78"/>
      <c r="C163" s="78"/>
      <c r="D163" s="46">
        <f>D164</f>
        <v>41219</v>
      </c>
      <c r="E163" s="46">
        <f>E164</f>
        <v>22681.05</v>
      </c>
      <c r="F163" s="45">
        <f t="shared" si="2"/>
        <v>0.5502571629588296</v>
      </c>
    </row>
    <row r="164" spans="1:6" ht="38.25">
      <c r="A164" s="11" t="s">
        <v>187</v>
      </c>
      <c r="B164" s="11"/>
      <c r="C164" s="33" t="s">
        <v>188</v>
      </c>
      <c r="D164" s="47">
        <f>D165</f>
        <v>41219</v>
      </c>
      <c r="E164" s="47">
        <f>E165</f>
        <v>22681.05</v>
      </c>
      <c r="F164" s="13">
        <f t="shared" si="2"/>
        <v>0.5502571629588296</v>
      </c>
    </row>
    <row r="165" spans="1:6" ht="38.25">
      <c r="A165" s="14"/>
      <c r="B165" s="14" t="s">
        <v>189</v>
      </c>
      <c r="C165" s="34" t="s">
        <v>190</v>
      </c>
      <c r="D165" s="48">
        <v>41219</v>
      </c>
      <c r="E165" s="48">
        <v>22681.05</v>
      </c>
      <c r="F165" s="16">
        <f t="shared" si="2"/>
        <v>0.5502571629588296</v>
      </c>
    </row>
    <row r="166" spans="1:6" ht="28.5" customHeight="1">
      <c r="A166" s="81" t="s">
        <v>405</v>
      </c>
      <c r="B166" s="82"/>
      <c r="C166" s="83"/>
      <c r="D166" s="50">
        <f>D167</f>
        <v>53103</v>
      </c>
      <c r="E166" s="50">
        <v>0</v>
      </c>
      <c r="F166" s="45">
        <f t="shared" si="2"/>
        <v>0</v>
      </c>
    </row>
    <row r="167" spans="1:6" ht="17.25" customHeight="1">
      <c r="A167" s="55" t="s">
        <v>406</v>
      </c>
      <c r="B167" s="14"/>
      <c r="C167" s="56" t="s">
        <v>407</v>
      </c>
      <c r="D167" s="57">
        <f>D168</f>
        <v>53103</v>
      </c>
      <c r="E167" s="57">
        <v>0</v>
      </c>
      <c r="F167" s="58">
        <f t="shared" si="2"/>
        <v>0</v>
      </c>
    </row>
    <row r="168" spans="1:6" ht="16.5" customHeight="1">
      <c r="A168" s="14"/>
      <c r="B168" s="14" t="s">
        <v>408</v>
      </c>
      <c r="C168" s="34" t="s">
        <v>409</v>
      </c>
      <c r="D168" s="48">
        <v>53103</v>
      </c>
      <c r="E168" s="48">
        <v>0</v>
      </c>
      <c r="F168" s="16">
        <f t="shared" si="2"/>
        <v>0</v>
      </c>
    </row>
    <row r="169" spans="1:6" ht="27" customHeight="1">
      <c r="A169" s="74" t="s">
        <v>191</v>
      </c>
      <c r="B169" s="74"/>
      <c r="C169" s="74"/>
      <c r="D169" s="46">
        <f>D170+D201+D218+D245+D274+D191+D276+D257</f>
        <v>5111149.64</v>
      </c>
      <c r="E169" s="46">
        <f>E170+E201+E218+E245+E274+E191+E276+E257</f>
        <v>4957535.439999999</v>
      </c>
      <c r="F169" s="45">
        <f t="shared" si="2"/>
        <v>0.9699452743864487</v>
      </c>
    </row>
    <row r="170" spans="1:6" ht="15.75" customHeight="1">
      <c r="A170" s="11" t="s">
        <v>192</v>
      </c>
      <c r="B170" s="23"/>
      <c r="C170" s="31" t="s">
        <v>193</v>
      </c>
      <c r="D170" s="47">
        <f>SUM(D171:D190)</f>
        <v>3552756</v>
      </c>
      <c r="E170" s="47">
        <f>SUM(E171:E190)</f>
        <v>3500996.55</v>
      </c>
      <c r="F170" s="13">
        <f t="shared" si="2"/>
        <v>0.98543118356566</v>
      </c>
    </row>
    <row r="171" spans="1:6" ht="24.75" customHeight="1">
      <c r="A171" s="36"/>
      <c r="B171" s="14" t="s">
        <v>194</v>
      </c>
      <c r="C171" s="32" t="s">
        <v>195</v>
      </c>
      <c r="D171" s="48">
        <v>19170</v>
      </c>
      <c r="E171" s="48">
        <v>18654.67</v>
      </c>
      <c r="F171" s="16">
        <f t="shared" si="2"/>
        <v>0.9731178925404277</v>
      </c>
    </row>
    <row r="172" spans="1:6" ht="27.75" customHeight="1" hidden="1">
      <c r="A172" s="36"/>
      <c r="B172" s="14" t="s">
        <v>196</v>
      </c>
      <c r="C172" s="32" t="s">
        <v>197</v>
      </c>
      <c r="D172" s="48"/>
      <c r="E172" s="48">
        <v>0</v>
      </c>
      <c r="F172" s="16" t="e">
        <f t="shared" si="2"/>
        <v>#DIV/0!</v>
      </c>
    </row>
    <row r="173" spans="1:6" ht="15.75" customHeight="1">
      <c r="A173" s="36"/>
      <c r="B173" s="14" t="s">
        <v>198</v>
      </c>
      <c r="C173" s="28" t="s">
        <v>199</v>
      </c>
      <c r="D173" s="48">
        <v>1149542</v>
      </c>
      <c r="E173" s="48">
        <v>1115238.31</v>
      </c>
      <c r="F173" s="16">
        <f t="shared" si="2"/>
        <v>0.9701588197734402</v>
      </c>
    </row>
    <row r="174" spans="1:6" ht="15.75" customHeight="1">
      <c r="A174" s="36"/>
      <c r="B174" s="17" t="s">
        <v>200</v>
      </c>
      <c r="C174" s="37" t="s">
        <v>201</v>
      </c>
      <c r="D174" s="49">
        <v>80428</v>
      </c>
      <c r="E174" s="49">
        <v>80427.58</v>
      </c>
      <c r="F174" s="16">
        <f t="shared" si="2"/>
        <v>0.9999947779380316</v>
      </c>
    </row>
    <row r="175" spans="1:6" ht="15.75" customHeight="1">
      <c r="A175" s="36"/>
      <c r="B175" s="14" t="s">
        <v>202</v>
      </c>
      <c r="C175" s="28" t="s">
        <v>203</v>
      </c>
      <c r="D175" s="48">
        <v>204107</v>
      </c>
      <c r="E175" s="48">
        <v>203993.03</v>
      </c>
      <c r="F175" s="16">
        <f t="shared" si="2"/>
        <v>0.9994416164070806</v>
      </c>
    </row>
    <row r="176" spans="1:6" ht="15.75" customHeight="1">
      <c r="A176" s="36"/>
      <c r="B176" s="14" t="s">
        <v>204</v>
      </c>
      <c r="C176" s="28" t="s">
        <v>205</v>
      </c>
      <c r="D176" s="48">
        <v>29066</v>
      </c>
      <c r="E176" s="48">
        <v>29024.37</v>
      </c>
      <c r="F176" s="16">
        <f t="shared" si="2"/>
        <v>0.9985677423794124</v>
      </c>
    </row>
    <row r="177" spans="1:255" ht="15.75" customHeight="1">
      <c r="A177" s="38"/>
      <c r="B177" s="17" t="s">
        <v>206</v>
      </c>
      <c r="C177" s="37" t="s">
        <v>207</v>
      </c>
      <c r="D177" s="49">
        <v>113488</v>
      </c>
      <c r="E177" s="49">
        <v>113035.48</v>
      </c>
      <c r="F177" s="16">
        <f t="shared" si="2"/>
        <v>0.9960126180741575</v>
      </c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  <c r="EV177" s="39"/>
      <c r="EW177" s="39"/>
      <c r="EX177" s="39"/>
      <c r="EY177" s="39"/>
      <c r="EZ177" s="39"/>
      <c r="FA177" s="39"/>
      <c r="FB177" s="39"/>
      <c r="FC177" s="39"/>
      <c r="FD177" s="39"/>
      <c r="FE177" s="39"/>
      <c r="FF177" s="39"/>
      <c r="FG177" s="39"/>
      <c r="FH177" s="39"/>
      <c r="FI177" s="39"/>
      <c r="FJ177" s="39"/>
      <c r="FK177" s="39"/>
      <c r="FL177" s="39"/>
      <c r="FM177" s="39"/>
      <c r="FN177" s="39"/>
      <c r="FO177" s="39"/>
      <c r="FP177" s="39"/>
      <c r="FQ177" s="39"/>
      <c r="FR177" s="39"/>
      <c r="FS177" s="39"/>
      <c r="FT177" s="39"/>
      <c r="FU177" s="39"/>
      <c r="FV177" s="39"/>
      <c r="FW177" s="39"/>
      <c r="FX177" s="39"/>
      <c r="FY177" s="39"/>
      <c r="FZ177" s="39"/>
      <c r="GA177" s="39"/>
      <c r="GB177" s="39"/>
      <c r="GC177" s="39"/>
      <c r="GD177" s="39"/>
      <c r="GE177" s="39"/>
      <c r="GF177" s="39"/>
      <c r="GG177" s="39"/>
      <c r="GH177" s="39"/>
      <c r="GI177" s="39"/>
      <c r="GJ177" s="39"/>
      <c r="GK177" s="39"/>
      <c r="GL177" s="39"/>
      <c r="GM177" s="39"/>
      <c r="GN177" s="39"/>
      <c r="GO177" s="39"/>
      <c r="GP177" s="39"/>
      <c r="GQ177" s="39"/>
      <c r="GR177" s="39"/>
      <c r="GS177" s="39"/>
      <c r="GT177" s="39"/>
      <c r="GU177" s="39"/>
      <c r="GV177" s="39"/>
      <c r="GW177" s="39"/>
      <c r="GX177" s="39"/>
      <c r="GY177" s="39"/>
      <c r="GZ177" s="39"/>
      <c r="HA177" s="39"/>
      <c r="HB177" s="39"/>
      <c r="HC177" s="39"/>
      <c r="HD177" s="39"/>
      <c r="HE177" s="39"/>
      <c r="HF177" s="39"/>
      <c r="HG177" s="39"/>
      <c r="HH177" s="39"/>
      <c r="HI177" s="39"/>
      <c r="HJ177" s="39"/>
      <c r="HK177" s="39"/>
      <c r="HL177" s="39"/>
      <c r="HM177" s="39"/>
      <c r="HN177" s="39"/>
      <c r="HO177" s="39"/>
      <c r="HP177" s="39"/>
      <c r="HQ177" s="39"/>
      <c r="HR177" s="39"/>
      <c r="HS177" s="39"/>
      <c r="HT177" s="39"/>
      <c r="HU177" s="39"/>
      <c r="HV177" s="39"/>
      <c r="HW177" s="39"/>
      <c r="HX177" s="39"/>
      <c r="HY177" s="39"/>
      <c r="HZ177" s="39"/>
      <c r="IA177" s="39"/>
      <c r="IB177" s="39"/>
      <c r="IC177" s="39"/>
      <c r="ID177" s="39"/>
      <c r="IE177" s="39"/>
      <c r="IF177" s="39"/>
      <c r="IG177" s="39"/>
      <c r="IH177" s="39"/>
      <c r="II177" s="39"/>
      <c r="IJ177" s="39"/>
      <c r="IK177" s="39"/>
      <c r="IL177" s="39"/>
      <c r="IM177" s="39"/>
      <c r="IN177" s="39"/>
      <c r="IO177" s="39"/>
      <c r="IP177" s="39"/>
      <c r="IQ177" s="39"/>
      <c r="IR177" s="39"/>
      <c r="IS177" s="39"/>
      <c r="IT177" s="39"/>
      <c r="IU177" s="39"/>
    </row>
    <row r="178" spans="1:7" ht="27" customHeight="1">
      <c r="A178" s="36"/>
      <c r="B178" s="14" t="s">
        <v>208</v>
      </c>
      <c r="C178" s="28" t="s">
        <v>209</v>
      </c>
      <c r="D178" s="48">
        <v>6200</v>
      </c>
      <c r="E178" s="48">
        <v>6168.9</v>
      </c>
      <c r="F178" s="16">
        <f t="shared" si="2"/>
        <v>0.9949838709677419</v>
      </c>
      <c r="G178" s="39"/>
    </row>
    <row r="179" spans="1:6" ht="15.75" customHeight="1">
      <c r="A179" s="36"/>
      <c r="B179" s="14" t="s">
        <v>210</v>
      </c>
      <c r="C179" s="28" t="s">
        <v>211</v>
      </c>
      <c r="D179" s="48">
        <v>23300</v>
      </c>
      <c r="E179" s="48">
        <v>23024.67</v>
      </c>
      <c r="F179" s="16">
        <f t="shared" si="2"/>
        <v>0.988183261802575</v>
      </c>
    </row>
    <row r="180" spans="1:6" ht="15.75" customHeight="1">
      <c r="A180" s="36"/>
      <c r="B180" s="14" t="s">
        <v>56</v>
      </c>
      <c r="C180" s="28" t="s">
        <v>57</v>
      </c>
      <c r="D180" s="48">
        <v>2714</v>
      </c>
      <c r="E180" s="48">
        <v>1999.58</v>
      </c>
      <c r="F180" s="16">
        <f t="shared" si="2"/>
        <v>0.7367649226234341</v>
      </c>
    </row>
    <row r="181" spans="1:6" ht="15.75" customHeight="1">
      <c r="A181" s="36"/>
      <c r="B181" s="14" t="s">
        <v>410</v>
      </c>
      <c r="C181" s="28" t="s">
        <v>411</v>
      </c>
      <c r="D181" s="48">
        <v>2200</v>
      </c>
      <c r="E181" s="48">
        <v>906</v>
      </c>
      <c r="F181" s="16">
        <f t="shared" si="2"/>
        <v>0.4118181818181818</v>
      </c>
    </row>
    <row r="182" spans="1:6" ht="15.75" customHeight="1">
      <c r="A182" s="38"/>
      <c r="B182" s="17" t="s">
        <v>212</v>
      </c>
      <c r="C182" s="37" t="s">
        <v>213</v>
      </c>
      <c r="D182" s="49">
        <v>25595</v>
      </c>
      <c r="E182" s="49">
        <v>15896.81</v>
      </c>
      <c r="F182" s="16">
        <f t="shared" si="2"/>
        <v>0.6210904473529986</v>
      </c>
    </row>
    <row r="183" spans="1:6" ht="15.75" customHeight="1">
      <c r="A183" s="38"/>
      <c r="B183" s="59" t="s">
        <v>134</v>
      </c>
      <c r="C183" s="60" t="s">
        <v>402</v>
      </c>
      <c r="D183" s="61">
        <v>2640</v>
      </c>
      <c r="E183" s="61">
        <v>1969.43</v>
      </c>
      <c r="F183" s="16">
        <f t="shared" si="2"/>
        <v>0.7459962121212121</v>
      </c>
    </row>
    <row r="184" spans="1:6" ht="31.5" customHeight="1">
      <c r="A184" s="38"/>
      <c r="B184" s="59" t="s">
        <v>423</v>
      </c>
      <c r="C184" s="60" t="s">
        <v>424</v>
      </c>
      <c r="D184" s="61">
        <v>4900</v>
      </c>
      <c r="E184" s="61">
        <v>3132.56</v>
      </c>
      <c r="F184" s="16">
        <f t="shared" si="2"/>
        <v>0.6392979591836735</v>
      </c>
    </row>
    <row r="185" spans="1:6" ht="15.75" customHeight="1">
      <c r="A185" s="36"/>
      <c r="B185" s="14" t="s">
        <v>214</v>
      </c>
      <c r="C185" s="28" t="s">
        <v>215</v>
      </c>
      <c r="D185" s="48">
        <v>900</v>
      </c>
      <c r="E185" s="48">
        <v>524.6</v>
      </c>
      <c r="F185" s="16">
        <f t="shared" si="2"/>
        <v>0.5828888888888889</v>
      </c>
    </row>
    <row r="186" spans="1:6" ht="15.75" customHeight="1">
      <c r="A186" s="36"/>
      <c r="B186" s="14" t="s">
        <v>216</v>
      </c>
      <c r="C186" s="28" t="s">
        <v>217</v>
      </c>
      <c r="D186" s="48">
        <v>4270</v>
      </c>
      <c r="E186" s="48">
        <v>3919</v>
      </c>
      <c r="F186" s="16">
        <f t="shared" si="2"/>
        <v>0.9177985948477752</v>
      </c>
    </row>
    <row r="187" spans="1:6" ht="15.75" customHeight="1">
      <c r="A187" s="36"/>
      <c r="B187" s="14" t="s">
        <v>218</v>
      </c>
      <c r="C187" s="28" t="s">
        <v>219</v>
      </c>
      <c r="D187" s="48">
        <v>93516</v>
      </c>
      <c r="E187" s="48">
        <v>93516</v>
      </c>
      <c r="F187" s="16">
        <f t="shared" si="2"/>
        <v>1</v>
      </c>
    </row>
    <row r="188" spans="1:6" ht="32.25" customHeight="1">
      <c r="A188" s="36"/>
      <c r="B188" s="14" t="s">
        <v>432</v>
      </c>
      <c r="C188" s="28" t="s">
        <v>433</v>
      </c>
      <c r="D188" s="48">
        <v>1950</v>
      </c>
      <c r="E188" s="48">
        <v>982.48</v>
      </c>
      <c r="F188" s="16">
        <v>0.1232</v>
      </c>
    </row>
    <row r="189" spans="1:6" ht="32.25" customHeight="1">
      <c r="A189" s="36"/>
      <c r="B189" s="14" t="s">
        <v>434</v>
      </c>
      <c r="C189" s="28" t="s">
        <v>435</v>
      </c>
      <c r="D189" s="48">
        <v>4500</v>
      </c>
      <c r="E189" s="48">
        <v>4313.14</v>
      </c>
      <c r="F189" s="16">
        <f t="shared" si="2"/>
        <v>0.9584755555555556</v>
      </c>
    </row>
    <row r="190" spans="1:6" ht="29.25" customHeight="1">
      <c r="A190" s="36"/>
      <c r="B190" s="14" t="s">
        <v>220</v>
      </c>
      <c r="C190" s="32" t="s">
        <v>221</v>
      </c>
      <c r="D190" s="48">
        <v>1784270</v>
      </c>
      <c r="E190" s="48">
        <v>1784269.94</v>
      </c>
      <c r="F190" s="16">
        <f t="shared" si="2"/>
        <v>0.9999999663728023</v>
      </c>
    </row>
    <row r="191" spans="1:6" ht="29.25" customHeight="1">
      <c r="A191" s="11" t="s">
        <v>398</v>
      </c>
      <c r="B191" s="11"/>
      <c r="C191" s="31" t="s">
        <v>399</v>
      </c>
      <c r="D191" s="47">
        <f>SUM(D192:D200)</f>
        <v>89224</v>
      </c>
      <c r="E191" s="47">
        <f>SUM(E192:E200)</f>
        <v>86543.55</v>
      </c>
      <c r="F191" s="13">
        <f t="shared" si="2"/>
        <v>0.9699581951044562</v>
      </c>
    </row>
    <row r="192" spans="1:6" ht="27" customHeight="1">
      <c r="A192" s="36"/>
      <c r="B192" s="14" t="s">
        <v>165</v>
      </c>
      <c r="C192" s="32" t="s">
        <v>166</v>
      </c>
      <c r="D192" s="48">
        <v>1732</v>
      </c>
      <c r="E192" s="48">
        <v>1728</v>
      </c>
      <c r="F192" s="16">
        <f t="shared" si="2"/>
        <v>0.9976905311778291</v>
      </c>
    </row>
    <row r="193" spans="1:6" ht="15.75" customHeight="1">
      <c r="A193" s="36"/>
      <c r="B193" s="14" t="s">
        <v>12</v>
      </c>
      <c r="C193" s="28" t="s">
        <v>13</v>
      </c>
      <c r="D193" s="48">
        <v>63792</v>
      </c>
      <c r="E193" s="48">
        <v>61448.92</v>
      </c>
      <c r="F193" s="16">
        <f t="shared" si="2"/>
        <v>0.9632700025081514</v>
      </c>
    </row>
    <row r="194" spans="1:6" ht="15.75" customHeight="1">
      <c r="A194" s="36"/>
      <c r="B194" s="17" t="s">
        <v>14</v>
      </c>
      <c r="C194" s="37" t="s">
        <v>15</v>
      </c>
      <c r="D194" s="48">
        <v>4438</v>
      </c>
      <c r="E194" s="48">
        <v>4437.44</v>
      </c>
      <c r="F194" s="16">
        <f t="shared" si="2"/>
        <v>0.9998738170347002</v>
      </c>
    </row>
    <row r="195" spans="1:6" ht="15.75" customHeight="1">
      <c r="A195" s="36"/>
      <c r="B195" s="14" t="s">
        <v>16</v>
      </c>
      <c r="C195" s="28" t="s">
        <v>49</v>
      </c>
      <c r="D195" s="48">
        <v>11445</v>
      </c>
      <c r="E195" s="48">
        <v>11263</v>
      </c>
      <c r="F195" s="16">
        <f t="shared" si="2"/>
        <v>0.9840978593272172</v>
      </c>
    </row>
    <row r="196" spans="1:6" ht="16.5" customHeight="1">
      <c r="A196" s="36"/>
      <c r="B196" s="14" t="s">
        <v>18</v>
      </c>
      <c r="C196" s="28" t="s">
        <v>19</v>
      </c>
      <c r="D196" s="48">
        <v>1629</v>
      </c>
      <c r="E196" s="48">
        <v>1602.44</v>
      </c>
      <c r="F196" s="16">
        <f t="shared" si="2"/>
        <v>0.9836955187231431</v>
      </c>
    </row>
    <row r="197" spans="1:6" ht="16.5" customHeight="1">
      <c r="A197" s="36"/>
      <c r="B197" s="14" t="s">
        <v>20</v>
      </c>
      <c r="C197" s="28" t="s">
        <v>21</v>
      </c>
      <c r="D197" s="48">
        <v>940</v>
      </c>
      <c r="E197" s="48">
        <v>919.3</v>
      </c>
      <c r="F197" s="16">
        <f t="shared" si="2"/>
        <v>0.9779787234042553</v>
      </c>
    </row>
    <row r="198" spans="1:6" ht="29.25" customHeight="1">
      <c r="A198" s="36"/>
      <c r="B198" s="14" t="s">
        <v>208</v>
      </c>
      <c r="C198" s="28" t="s">
        <v>209</v>
      </c>
      <c r="D198" s="48">
        <v>1000</v>
      </c>
      <c r="E198" s="48">
        <v>996.45</v>
      </c>
      <c r="F198" s="16">
        <f t="shared" si="2"/>
        <v>0.9964500000000001</v>
      </c>
    </row>
    <row r="199" spans="1:6" ht="17.25" customHeight="1">
      <c r="A199" s="36"/>
      <c r="B199" s="14" t="s">
        <v>440</v>
      </c>
      <c r="C199" s="28" t="s">
        <v>136</v>
      </c>
      <c r="D199" s="48">
        <v>100</v>
      </c>
      <c r="E199" s="48">
        <v>0</v>
      </c>
      <c r="F199" s="16">
        <f t="shared" si="2"/>
        <v>0</v>
      </c>
    </row>
    <row r="200" spans="1:6" ht="14.25" customHeight="1">
      <c r="A200" s="36"/>
      <c r="B200" s="14" t="s">
        <v>28</v>
      </c>
      <c r="C200" s="28" t="s">
        <v>63</v>
      </c>
      <c r="D200" s="48">
        <v>4148</v>
      </c>
      <c r="E200" s="48">
        <v>4148</v>
      </c>
      <c r="F200" s="16">
        <f t="shared" si="2"/>
        <v>1</v>
      </c>
    </row>
    <row r="201" spans="1:6" ht="15.75" customHeight="1">
      <c r="A201" s="11" t="s">
        <v>222</v>
      </c>
      <c r="B201" s="11"/>
      <c r="C201" s="31" t="s">
        <v>223</v>
      </c>
      <c r="D201" s="47">
        <f>SUM(D202:D217)</f>
        <v>237289</v>
      </c>
      <c r="E201" s="47">
        <f>SUM(E202:E217)</f>
        <v>231666.45999999996</v>
      </c>
      <c r="F201" s="13">
        <f t="shared" si="2"/>
        <v>0.976305096317149</v>
      </c>
    </row>
    <row r="202" spans="1:6" ht="26.25" customHeight="1">
      <c r="A202" s="11"/>
      <c r="B202" s="14" t="s">
        <v>224</v>
      </c>
      <c r="C202" s="32" t="s">
        <v>225</v>
      </c>
      <c r="D202" s="48">
        <v>1673</v>
      </c>
      <c r="E202" s="48">
        <v>1654.84</v>
      </c>
      <c r="F202" s="16">
        <f t="shared" si="2"/>
        <v>0.9891452480573819</v>
      </c>
    </row>
    <row r="203" spans="1:6" ht="15.75" customHeight="1">
      <c r="A203" s="11"/>
      <c r="B203" s="14" t="s">
        <v>226</v>
      </c>
      <c r="C203" s="28" t="s">
        <v>227</v>
      </c>
      <c r="D203" s="48">
        <v>142066</v>
      </c>
      <c r="E203" s="48">
        <v>141004.68</v>
      </c>
      <c r="F203" s="16">
        <f t="shared" si="2"/>
        <v>0.9925293877493558</v>
      </c>
    </row>
    <row r="204" spans="1:6" ht="15.75" customHeight="1">
      <c r="A204" s="11"/>
      <c r="B204" s="17" t="s">
        <v>228</v>
      </c>
      <c r="C204" s="37" t="s">
        <v>229</v>
      </c>
      <c r="D204" s="49">
        <v>10376</v>
      </c>
      <c r="E204" s="49">
        <v>10375.33</v>
      </c>
      <c r="F204" s="16">
        <f t="shared" si="2"/>
        <v>0.9999354279105628</v>
      </c>
    </row>
    <row r="205" spans="1:6" ht="15.75" customHeight="1">
      <c r="A205" s="11"/>
      <c r="B205" s="14" t="s">
        <v>230</v>
      </c>
      <c r="C205" s="28" t="s">
        <v>231</v>
      </c>
      <c r="D205" s="48">
        <v>27532</v>
      </c>
      <c r="E205" s="48">
        <v>27369.62</v>
      </c>
      <c r="F205" s="16">
        <f t="shared" si="2"/>
        <v>0.9941021356966439</v>
      </c>
    </row>
    <row r="206" spans="1:6" ht="15.75" customHeight="1">
      <c r="A206" s="11"/>
      <c r="B206" s="14" t="s">
        <v>232</v>
      </c>
      <c r="C206" s="28" t="s">
        <v>233</v>
      </c>
      <c r="D206" s="48">
        <v>3735</v>
      </c>
      <c r="E206" s="48">
        <v>3712.9</v>
      </c>
      <c r="F206" s="16">
        <f t="shared" si="2"/>
        <v>0.9940829986613119</v>
      </c>
    </row>
    <row r="207" spans="1:6" ht="15.75" customHeight="1">
      <c r="A207" s="11"/>
      <c r="B207" s="14" t="s">
        <v>234</v>
      </c>
      <c r="C207" s="28" t="s">
        <v>235</v>
      </c>
      <c r="D207" s="48">
        <v>10610</v>
      </c>
      <c r="E207" s="48">
        <v>10083.74</v>
      </c>
      <c r="F207" s="16">
        <f t="shared" si="2"/>
        <v>0.9503996229971725</v>
      </c>
    </row>
    <row r="208" spans="1:6" ht="15.75" customHeight="1">
      <c r="A208" s="11"/>
      <c r="B208" s="14" t="s">
        <v>400</v>
      </c>
      <c r="C208" s="28" t="s">
        <v>401</v>
      </c>
      <c r="D208" s="48">
        <v>23000</v>
      </c>
      <c r="E208" s="48">
        <v>22637.16</v>
      </c>
      <c r="F208" s="16">
        <f t="shared" si="2"/>
        <v>0.9842243478260869</v>
      </c>
    </row>
    <row r="209" spans="1:6" ht="27.75" customHeight="1">
      <c r="A209" s="11"/>
      <c r="B209" s="14" t="s">
        <v>236</v>
      </c>
      <c r="C209" s="28" t="s">
        <v>237</v>
      </c>
      <c r="D209" s="48">
        <v>1740</v>
      </c>
      <c r="E209" s="48">
        <v>1711.4</v>
      </c>
      <c r="F209" s="16">
        <f t="shared" si="2"/>
        <v>0.9835632183908046</v>
      </c>
    </row>
    <row r="210" spans="1:6" ht="15.75" customHeight="1">
      <c r="A210" s="11"/>
      <c r="B210" s="14" t="s">
        <v>238</v>
      </c>
      <c r="C210" s="28" t="s">
        <v>239</v>
      </c>
      <c r="D210" s="48">
        <v>2200</v>
      </c>
      <c r="E210" s="48">
        <v>1606.45</v>
      </c>
      <c r="F210" s="16">
        <f t="shared" si="2"/>
        <v>0.7302045454545455</v>
      </c>
    </row>
    <row r="211" spans="1:6" ht="15.75" customHeight="1">
      <c r="A211" s="11"/>
      <c r="B211" s="14" t="s">
        <v>240</v>
      </c>
      <c r="C211" s="28" t="s">
        <v>241</v>
      </c>
      <c r="D211" s="48">
        <v>750</v>
      </c>
      <c r="E211" s="48">
        <v>0</v>
      </c>
      <c r="F211" s="16">
        <f t="shared" si="2"/>
        <v>0</v>
      </c>
    </row>
    <row r="212" spans="1:6" ht="15.75" customHeight="1">
      <c r="A212" s="11"/>
      <c r="B212" s="14" t="s">
        <v>410</v>
      </c>
      <c r="C212" s="28" t="s">
        <v>411</v>
      </c>
      <c r="D212" s="48">
        <v>350</v>
      </c>
      <c r="E212" s="48">
        <v>196</v>
      </c>
      <c r="F212" s="16">
        <f t="shared" si="2"/>
        <v>0.56</v>
      </c>
    </row>
    <row r="213" spans="1:6" ht="15.75" customHeight="1">
      <c r="A213" s="11"/>
      <c r="B213" s="17" t="s">
        <v>242</v>
      </c>
      <c r="C213" s="37" t="s">
        <v>243</v>
      </c>
      <c r="D213" s="49">
        <v>2000</v>
      </c>
      <c r="E213" s="49">
        <v>542.36</v>
      </c>
      <c r="F213" s="16">
        <f t="shared" si="2"/>
        <v>0.27118000000000003</v>
      </c>
    </row>
    <row r="214" spans="1:6" ht="31.5" customHeight="1">
      <c r="A214" s="11"/>
      <c r="B214" s="59" t="s">
        <v>423</v>
      </c>
      <c r="C214" s="60" t="s">
        <v>424</v>
      </c>
      <c r="D214" s="61">
        <v>1800</v>
      </c>
      <c r="E214" s="61">
        <v>1631.7</v>
      </c>
      <c r="F214" s="16">
        <f t="shared" si="2"/>
        <v>0.9065</v>
      </c>
    </row>
    <row r="215" spans="1:6" ht="15.75" customHeight="1">
      <c r="A215" s="11"/>
      <c r="B215" s="14" t="s">
        <v>244</v>
      </c>
      <c r="C215" s="28" t="s">
        <v>245</v>
      </c>
      <c r="D215" s="48">
        <v>250</v>
      </c>
      <c r="E215" s="48">
        <v>63.28</v>
      </c>
      <c r="F215" s="16">
        <f aca="true" t="shared" si="3" ref="F215:F327">E215/D215</f>
        <v>0.25312</v>
      </c>
    </row>
    <row r="216" spans="1:6" ht="15.75" customHeight="1">
      <c r="A216" s="11"/>
      <c r="B216" s="14" t="s">
        <v>246</v>
      </c>
      <c r="C216" s="28" t="s">
        <v>247</v>
      </c>
      <c r="D216" s="48">
        <v>130</v>
      </c>
      <c r="E216" s="48">
        <v>0</v>
      </c>
      <c r="F216" s="16">
        <f t="shared" si="3"/>
        <v>0</v>
      </c>
    </row>
    <row r="217" spans="1:6" ht="15.75" customHeight="1">
      <c r="A217" s="14"/>
      <c r="B217" s="14" t="s">
        <v>248</v>
      </c>
      <c r="C217" s="28" t="s">
        <v>249</v>
      </c>
      <c r="D217" s="48">
        <v>9077</v>
      </c>
      <c r="E217" s="48">
        <v>9077</v>
      </c>
      <c r="F217" s="16">
        <f t="shared" si="3"/>
        <v>1</v>
      </c>
    </row>
    <row r="218" spans="1:6" ht="21" customHeight="1">
      <c r="A218" s="23" t="s">
        <v>250</v>
      </c>
      <c r="B218" s="23"/>
      <c r="C218" s="31" t="s">
        <v>251</v>
      </c>
      <c r="D218" s="47">
        <f>SUM(D219:D244)</f>
        <v>947977.6399999999</v>
      </c>
      <c r="E218" s="47">
        <f>SUM(E219:E244)</f>
        <v>885324.0199999997</v>
      </c>
      <c r="F218" s="13">
        <f t="shared" si="3"/>
        <v>0.9339081246684254</v>
      </c>
    </row>
    <row r="219" spans="1:6" ht="26.25" customHeight="1">
      <c r="A219" s="36"/>
      <c r="B219" s="14" t="s">
        <v>252</v>
      </c>
      <c r="C219" s="32" t="s">
        <v>253</v>
      </c>
      <c r="D219" s="48">
        <v>6300</v>
      </c>
      <c r="E219" s="48">
        <v>5364.47</v>
      </c>
      <c r="F219" s="16">
        <f t="shared" si="3"/>
        <v>0.8515031746031746</v>
      </c>
    </row>
    <row r="220" spans="1:6" ht="15.75" customHeight="1">
      <c r="A220" s="36"/>
      <c r="B220" s="14" t="s">
        <v>254</v>
      </c>
      <c r="C220" s="28" t="s">
        <v>255</v>
      </c>
      <c r="D220" s="48">
        <v>514695</v>
      </c>
      <c r="E220" s="48">
        <v>513963.85</v>
      </c>
      <c r="F220" s="16">
        <f t="shared" si="3"/>
        <v>0.9985794499655135</v>
      </c>
    </row>
    <row r="221" spans="1:6" ht="15.75" customHeight="1">
      <c r="A221" s="36"/>
      <c r="B221" s="17" t="s">
        <v>256</v>
      </c>
      <c r="C221" s="37" t="s">
        <v>257</v>
      </c>
      <c r="D221" s="49">
        <v>37083</v>
      </c>
      <c r="E221" s="49">
        <v>37082.56</v>
      </c>
      <c r="F221" s="16">
        <f t="shared" si="3"/>
        <v>0.9999881347248064</v>
      </c>
    </row>
    <row r="222" spans="1:6" ht="15.75" customHeight="1">
      <c r="A222" s="36"/>
      <c r="B222" s="14" t="s">
        <v>258</v>
      </c>
      <c r="C222" s="28" t="s">
        <v>259</v>
      </c>
      <c r="D222" s="48">
        <v>94184</v>
      </c>
      <c r="E222" s="48">
        <v>89557.92</v>
      </c>
      <c r="F222" s="16">
        <f t="shared" si="3"/>
        <v>0.9508825278178884</v>
      </c>
    </row>
    <row r="223" spans="1:6" ht="15.75" customHeight="1">
      <c r="A223" s="36"/>
      <c r="B223" s="14" t="s">
        <v>260</v>
      </c>
      <c r="C223" s="28" t="s">
        <v>261</v>
      </c>
      <c r="D223" s="48">
        <v>13403</v>
      </c>
      <c r="E223" s="48">
        <v>12785.76</v>
      </c>
      <c r="F223" s="16">
        <f t="shared" si="3"/>
        <v>0.9539476236663433</v>
      </c>
    </row>
    <row r="224" spans="1:6" ht="15.75" customHeight="1">
      <c r="A224" s="36"/>
      <c r="B224" s="14" t="s">
        <v>447</v>
      </c>
      <c r="C224" s="28" t="s">
        <v>397</v>
      </c>
      <c r="D224" s="48">
        <v>9298.75</v>
      </c>
      <c r="E224" s="48">
        <v>9298.75</v>
      </c>
      <c r="F224" s="16">
        <f t="shared" si="3"/>
        <v>1</v>
      </c>
    </row>
    <row r="225" spans="1:6" ht="15.75" customHeight="1">
      <c r="A225" s="36"/>
      <c r="B225" s="14" t="s">
        <v>448</v>
      </c>
      <c r="C225" s="28" t="s">
        <v>397</v>
      </c>
      <c r="D225" s="48">
        <v>3101.25</v>
      </c>
      <c r="E225" s="48">
        <v>3101.25</v>
      </c>
      <c r="F225" s="16">
        <f t="shared" si="3"/>
        <v>1</v>
      </c>
    </row>
    <row r="226" spans="1:6" ht="15.75" customHeight="1">
      <c r="A226" s="36"/>
      <c r="B226" s="14" t="s">
        <v>262</v>
      </c>
      <c r="C226" s="28" t="s">
        <v>263</v>
      </c>
      <c r="D226" s="48">
        <v>108795</v>
      </c>
      <c r="E226" s="48">
        <v>101526.34</v>
      </c>
      <c r="F226" s="16">
        <f t="shared" si="3"/>
        <v>0.933189392894894</v>
      </c>
    </row>
    <row r="227" spans="1:6" ht="15.75" customHeight="1">
      <c r="A227" s="36"/>
      <c r="B227" s="14" t="s">
        <v>449</v>
      </c>
      <c r="C227" s="28" t="s">
        <v>21</v>
      </c>
      <c r="D227" s="48">
        <v>12440.57</v>
      </c>
      <c r="E227" s="48">
        <v>12440.57</v>
      </c>
      <c r="F227" s="16">
        <f t="shared" si="3"/>
        <v>1</v>
      </c>
    </row>
    <row r="228" spans="1:6" ht="15.75" customHeight="1">
      <c r="A228" s="36"/>
      <c r="B228" s="14" t="s">
        <v>450</v>
      </c>
      <c r="C228" s="28" t="s">
        <v>21</v>
      </c>
      <c r="D228" s="48">
        <v>4149.07</v>
      </c>
      <c r="E228" s="48">
        <v>4149.07</v>
      </c>
      <c r="F228" s="16">
        <f t="shared" si="3"/>
        <v>1</v>
      </c>
    </row>
    <row r="229" spans="1:6" ht="27" customHeight="1">
      <c r="A229" s="36"/>
      <c r="B229" s="17" t="s">
        <v>264</v>
      </c>
      <c r="C229" s="37" t="s">
        <v>265</v>
      </c>
      <c r="D229" s="49">
        <v>400</v>
      </c>
      <c r="E229" s="49">
        <v>400</v>
      </c>
      <c r="F229" s="16">
        <f t="shared" si="3"/>
        <v>1</v>
      </c>
    </row>
    <row r="230" spans="1:6" ht="27" customHeight="1">
      <c r="A230" s="36"/>
      <c r="B230" s="17" t="s">
        <v>451</v>
      </c>
      <c r="C230" s="37" t="s">
        <v>209</v>
      </c>
      <c r="D230" s="49">
        <v>14998</v>
      </c>
      <c r="E230" s="49">
        <v>14998</v>
      </c>
      <c r="F230" s="16">
        <f t="shared" si="3"/>
        <v>1</v>
      </c>
    </row>
    <row r="231" spans="1:6" ht="27" customHeight="1">
      <c r="A231" s="36"/>
      <c r="B231" s="17" t="s">
        <v>452</v>
      </c>
      <c r="C231" s="37" t="s">
        <v>209</v>
      </c>
      <c r="D231" s="49">
        <v>5002</v>
      </c>
      <c r="E231" s="49">
        <v>5002</v>
      </c>
      <c r="F231" s="16">
        <f t="shared" si="3"/>
        <v>1</v>
      </c>
    </row>
    <row r="232" spans="1:6" ht="15.75" customHeight="1">
      <c r="A232" s="36"/>
      <c r="B232" s="14" t="s">
        <v>266</v>
      </c>
      <c r="C232" s="28" t="s">
        <v>267</v>
      </c>
      <c r="D232" s="48">
        <v>8000</v>
      </c>
      <c r="E232" s="48">
        <v>5984.09</v>
      </c>
      <c r="F232" s="16">
        <f t="shared" si="3"/>
        <v>0.74801125</v>
      </c>
    </row>
    <row r="233" spans="1:6" ht="15.75" customHeight="1">
      <c r="A233" s="36"/>
      <c r="B233" s="14" t="s">
        <v>268</v>
      </c>
      <c r="C233" s="28" t="s">
        <v>269</v>
      </c>
      <c r="D233" s="48">
        <v>43500</v>
      </c>
      <c r="E233" s="48">
        <v>0</v>
      </c>
      <c r="F233" s="16">
        <f t="shared" si="3"/>
        <v>0</v>
      </c>
    </row>
    <row r="234" spans="1:6" ht="15.75" customHeight="1">
      <c r="A234" s="36"/>
      <c r="B234" s="14" t="s">
        <v>410</v>
      </c>
      <c r="C234" s="28" t="s">
        <v>411</v>
      </c>
      <c r="D234" s="48">
        <v>500</v>
      </c>
      <c r="E234" s="48">
        <v>330</v>
      </c>
      <c r="F234" s="16">
        <f t="shared" si="3"/>
        <v>0.66</v>
      </c>
    </row>
    <row r="235" spans="1:6" ht="15.75" customHeight="1">
      <c r="A235" s="36"/>
      <c r="B235" s="14" t="s">
        <v>24</v>
      </c>
      <c r="C235" s="28" t="s">
        <v>270</v>
      </c>
      <c r="D235" s="48">
        <v>11000</v>
      </c>
      <c r="E235" s="48">
        <v>10455.85</v>
      </c>
      <c r="F235" s="16">
        <f t="shared" si="3"/>
        <v>0.9505318181818182</v>
      </c>
    </row>
    <row r="236" spans="1:6" ht="15.75" customHeight="1">
      <c r="A236" s="36"/>
      <c r="B236" s="14" t="s">
        <v>453</v>
      </c>
      <c r="C236" s="28" t="s">
        <v>25</v>
      </c>
      <c r="D236" s="48">
        <v>5999.2</v>
      </c>
      <c r="E236" s="48">
        <v>5999.2</v>
      </c>
      <c r="F236" s="16">
        <f t="shared" si="3"/>
        <v>1</v>
      </c>
    </row>
    <row r="237" spans="1:6" ht="15.75" customHeight="1">
      <c r="A237" s="36"/>
      <c r="B237" s="14" t="s">
        <v>454</v>
      </c>
      <c r="C237" s="28" t="s">
        <v>25</v>
      </c>
      <c r="D237" s="48">
        <v>2000.8</v>
      </c>
      <c r="E237" s="48">
        <v>2000.8</v>
      </c>
      <c r="F237" s="16">
        <f t="shared" si="3"/>
        <v>1</v>
      </c>
    </row>
    <row r="238" spans="1:6" ht="15.75" customHeight="1">
      <c r="A238" s="36"/>
      <c r="B238" s="14" t="s">
        <v>134</v>
      </c>
      <c r="C238" s="28" t="s">
        <v>402</v>
      </c>
      <c r="D238" s="48">
        <v>1800</v>
      </c>
      <c r="E238" s="48">
        <v>1500</v>
      </c>
      <c r="F238" s="16">
        <f t="shared" si="3"/>
        <v>0.8333333333333334</v>
      </c>
    </row>
    <row r="239" spans="1:6" ht="30.75" customHeight="1">
      <c r="A239" s="36"/>
      <c r="B239" s="14" t="s">
        <v>423</v>
      </c>
      <c r="C239" s="28" t="s">
        <v>424</v>
      </c>
      <c r="D239" s="48">
        <v>2500</v>
      </c>
      <c r="E239" s="48">
        <v>1458.95</v>
      </c>
      <c r="F239" s="16">
        <f t="shared" si="3"/>
        <v>0.58358</v>
      </c>
    </row>
    <row r="240" spans="1:6" ht="15.75" customHeight="1">
      <c r="A240" s="36"/>
      <c r="B240" s="14" t="s">
        <v>271</v>
      </c>
      <c r="C240" s="28" t="s">
        <v>272</v>
      </c>
      <c r="D240" s="48">
        <v>800</v>
      </c>
      <c r="E240" s="48">
        <v>514.22</v>
      </c>
      <c r="F240" s="16">
        <f t="shared" si="3"/>
        <v>0.642775</v>
      </c>
    </row>
    <row r="241" spans="1:6" ht="15.75" customHeight="1">
      <c r="A241" s="36"/>
      <c r="B241" s="14" t="s">
        <v>273</v>
      </c>
      <c r="C241" s="28" t="s">
        <v>274</v>
      </c>
      <c r="D241" s="48">
        <v>2000</v>
      </c>
      <c r="E241" s="48">
        <v>1564</v>
      </c>
      <c r="F241" s="16">
        <f t="shared" si="3"/>
        <v>0.782</v>
      </c>
    </row>
    <row r="242" spans="1:6" ht="15.75" customHeight="1">
      <c r="A242" s="36"/>
      <c r="B242" s="14" t="s">
        <v>275</v>
      </c>
      <c r="C242" s="28" t="s">
        <v>276</v>
      </c>
      <c r="D242" s="48">
        <v>43028</v>
      </c>
      <c r="E242" s="48">
        <v>43028</v>
      </c>
      <c r="F242" s="16">
        <f t="shared" si="3"/>
        <v>1</v>
      </c>
    </row>
    <row r="243" spans="1:6" ht="30.75" customHeight="1">
      <c r="A243" s="36"/>
      <c r="B243" s="14" t="s">
        <v>432</v>
      </c>
      <c r="C243" s="28" t="s">
        <v>433</v>
      </c>
      <c r="D243" s="48">
        <v>1000</v>
      </c>
      <c r="E243" s="48">
        <v>998.1</v>
      </c>
      <c r="F243" s="16">
        <f t="shared" si="3"/>
        <v>0.9981</v>
      </c>
    </row>
    <row r="244" spans="1:6" ht="30.75" customHeight="1">
      <c r="A244" s="36"/>
      <c r="B244" s="14" t="s">
        <v>434</v>
      </c>
      <c r="C244" s="28" t="s">
        <v>435</v>
      </c>
      <c r="D244" s="48">
        <v>2000</v>
      </c>
      <c r="E244" s="48">
        <v>1820.27</v>
      </c>
      <c r="F244" s="16">
        <f t="shared" si="3"/>
        <v>0.910135</v>
      </c>
    </row>
    <row r="245" spans="1:6" ht="15.75" customHeight="1">
      <c r="A245" s="23" t="s">
        <v>277</v>
      </c>
      <c r="B245" s="23"/>
      <c r="C245" s="31" t="s">
        <v>278</v>
      </c>
      <c r="D245" s="47">
        <f>SUM(D246:D256)</f>
        <v>138205</v>
      </c>
      <c r="E245" s="47">
        <f>SUM(E246:E256)</f>
        <v>126733.3</v>
      </c>
      <c r="F245" s="13">
        <f t="shared" si="3"/>
        <v>0.9169950435946601</v>
      </c>
    </row>
    <row r="246" spans="1:6" ht="15.75" customHeight="1">
      <c r="A246" s="36"/>
      <c r="B246" s="14" t="s">
        <v>279</v>
      </c>
      <c r="C246" s="28" t="s">
        <v>280</v>
      </c>
      <c r="D246" s="48">
        <v>43210</v>
      </c>
      <c r="E246" s="48">
        <v>38254.08</v>
      </c>
      <c r="F246" s="16">
        <f t="shared" si="3"/>
        <v>0.8853061791252025</v>
      </c>
    </row>
    <row r="247" spans="1:6" ht="15.75" customHeight="1">
      <c r="A247" s="36"/>
      <c r="B247" s="14" t="s">
        <v>281</v>
      </c>
      <c r="C247" s="28" t="s">
        <v>282</v>
      </c>
      <c r="D247" s="48">
        <v>4356</v>
      </c>
      <c r="E247" s="48">
        <v>4355.33</v>
      </c>
      <c r="F247" s="16">
        <f t="shared" si="3"/>
        <v>0.999846189164371</v>
      </c>
    </row>
    <row r="248" spans="1:6" ht="15.75" customHeight="1">
      <c r="A248" s="36"/>
      <c r="B248" s="14" t="s">
        <v>283</v>
      </c>
      <c r="C248" s="28" t="s">
        <v>284</v>
      </c>
      <c r="D248" s="48">
        <v>8899</v>
      </c>
      <c r="E248" s="48">
        <v>7324.49</v>
      </c>
      <c r="F248" s="16">
        <f t="shared" si="3"/>
        <v>0.8230688841442858</v>
      </c>
    </row>
    <row r="249" spans="1:6" ht="15.75" customHeight="1">
      <c r="A249" s="36"/>
      <c r="B249" s="14" t="s">
        <v>285</v>
      </c>
      <c r="C249" s="28" t="s">
        <v>286</v>
      </c>
      <c r="D249" s="48">
        <v>1268</v>
      </c>
      <c r="E249" s="48">
        <v>1043.95</v>
      </c>
      <c r="F249" s="16">
        <f t="shared" si="3"/>
        <v>0.8233044164037855</v>
      </c>
    </row>
    <row r="250" spans="1:6" ht="15.75" customHeight="1">
      <c r="A250" s="36"/>
      <c r="B250" s="14" t="s">
        <v>287</v>
      </c>
      <c r="C250" s="28" t="s">
        <v>288</v>
      </c>
      <c r="D250" s="48">
        <v>33900</v>
      </c>
      <c r="E250" s="48">
        <v>31523.68</v>
      </c>
      <c r="F250" s="16">
        <f t="shared" si="3"/>
        <v>0.9299020648967552</v>
      </c>
    </row>
    <row r="251" spans="1:6" ht="15.75" customHeight="1">
      <c r="A251" s="36"/>
      <c r="B251" s="14" t="s">
        <v>289</v>
      </c>
      <c r="C251" s="28" t="s">
        <v>290</v>
      </c>
      <c r="D251" s="48">
        <v>2000</v>
      </c>
      <c r="E251" s="48">
        <v>273.69</v>
      </c>
      <c r="F251" s="16">
        <f t="shared" si="3"/>
        <v>0.136845</v>
      </c>
    </row>
    <row r="252" spans="1:6" ht="15.75" customHeight="1">
      <c r="A252" s="36"/>
      <c r="B252" s="14" t="s">
        <v>410</v>
      </c>
      <c r="C252" s="28" t="s">
        <v>411</v>
      </c>
      <c r="D252" s="48">
        <v>100</v>
      </c>
      <c r="E252" s="48">
        <v>20</v>
      </c>
      <c r="F252" s="16">
        <f t="shared" si="3"/>
        <v>0.2</v>
      </c>
    </row>
    <row r="253" spans="1:6" ht="15.75" customHeight="1">
      <c r="A253" s="36"/>
      <c r="B253" s="14" t="s">
        <v>291</v>
      </c>
      <c r="C253" s="28" t="s">
        <v>292</v>
      </c>
      <c r="D253" s="48">
        <v>41762</v>
      </c>
      <c r="E253" s="48">
        <v>41433.88</v>
      </c>
      <c r="F253" s="16">
        <f t="shared" si="3"/>
        <v>0.9921430965949906</v>
      </c>
    </row>
    <row r="254" spans="1:6" ht="15.75" customHeight="1">
      <c r="A254" s="36"/>
      <c r="B254" s="14" t="s">
        <v>135</v>
      </c>
      <c r="C254" s="28" t="s">
        <v>136</v>
      </c>
      <c r="D254" s="48">
        <v>100</v>
      </c>
      <c r="E254" s="48">
        <v>0</v>
      </c>
      <c r="F254" s="16">
        <f t="shared" si="3"/>
        <v>0</v>
      </c>
    </row>
    <row r="255" spans="1:6" ht="15.75" customHeight="1">
      <c r="A255" s="36"/>
      <c r="B255" s="14" t="s">
        <v>293</v>
      </c>
      <c r="C255" s="28" t="s">
        <v>294</v>
      </c>
      <c r="D255" s="48">
        <v>1000</v>
      </c>
      <c r="E255" s="48">
        <v>895</v>
      </c>
      <c r="F255" s="16">
        <f t="shared" si="3"/>
        <v>0.895</v>
      </c>
    </row>
    <row r="256" spans="1:6" ht="15.75" customHeight="1">
      <c r="A256" s="36"/>
      <c r="B256" s="14" t="s">
        <v>295</v>
      </c>
      <c r="C256" s="28" t="s">
        <v>296</v>
      </c>
      <c r="D256" s="48">
        <v>1610</v>
      </c>
      <c r="E256" s="48">
        <v>1609.2</v>
      </c>
      <c r="F256" s="16">
        <f t="shared" si="3"/>
        <v>0.9995031055900622</v>
      </c>
    </row>
    <row r="257" spans="1:6" ht="25.5" customHeight="1">
      <c r="A257" s="23" t="s">
        <v>416</v>
      </c>
      <c r="B257" s="11"/>
      <c r="C257" s="30" t="s">
        <v>417</v>
      </c>
      <c r="D257" s="47">
        <f>SUM(D258:D273)</f>
        <v>121279</v>
      </c>
      <c r="E257" s="47">
        <f>SUM(E258:E273)</f>
        <v>106935.83999999997</v>
      </c>
      <c r="F257" s="13">
        <f t="shared" si="3"/>
        <v>0.8817341831644387</v>
      </c>
    </row>
    <row r="258" spans="1:6" ht="15.75" customHeight="1">
      <c r="A258" s="36"/>
      <c r="B258" s="14" t="s">
        <v>12</v>
      </c>
      <c r="C258" s="28" t="s">
        <v>13</v>
      </c>
      <c r="D258" s="48">
        <v>73632</v>
      </c>
      <c r="E258" s="48">
        <v>68988.43</v>
      </c>
      <c r="F258" s="16">
        <f t="shared" si="3"/>
        <v>0.9369354356801389</v>
      </c>
    </row>
    <row r="259" spans="1:6" ht="15.75" customHeight="1">
      <c r="A259" s="36"/>
      <c r="B259" s="14" t="s">
        <v>14</v>
      </c>
      <c r="C259" s="28" t="s">
        <v>15</v>
      </c>
      <c r="D259" s="48">
        <v>4000</v>
      </c>
      <c r="E259" s="48">
        <v>3736.54</v>
      </c>
      <c r="F259" s="16">
        <f t="shared" si="3"/>
        <v>0.9341349999999999</v>
      </c>
    </row>
    <row r="260" spans="1:6" ht="15.75" customHeight="1">
      <c r="A260" s="36"/>
      <c r="B260" s="14" t="s">
        <v>16</v>
      </c>
      <c r="C260" s="28" t="s">
        <v>49</v>
      </c>
      <c r="D260" s="48">
        <v>14448</v>
      </c>
      <c r="E260" s="48">
        <v>12266.04</v>
      </c>
      <c r="F260" s="16">
        <f t="shared" si="3"/>
        <v>0.8489784053156146</v>
      </c>
    </row>
    <row r="261" spans="1:6" ht="15.75" customHeight="1">
      <c r="A261" s="36"/>
      <c r="B261" s="14" t="s">
        <v>18</v>
      </c>
      <c r="C261" s="28" t="s">
        <v>19</v>
      </c>
      <c r="D261" s="48">
        <v>1960</v>
      </c>
      <c r="E261" s="48">
        <v>1663.97</v>
      </c>
      <c r="F261" s="16">
        <f t="shared" si="3"/>
        <v>0.8489642857142857</v>
      </c>
    </row>
    <row r="262" spans="1:6" ht="15.75" customHeight="1">
      <c r="A262" s="36"/>
      <c r="B262" s="14" t="s">
        <v>395</v>
      </c>
      <c r="C262" s="28" t="s">
        <v>396</v>
      </c>
      <c r="D262" s="48">
        <v>1000</v>
      </c>
      <c r="E262" s="48">
        <v>1000</v>
      </c>
      <c r="F262" s="16">
        <f t="shared" si="3"/>
        <v>1</v>
      </c>
    </row>
    <row r="263" spans="1:6" ht="15.75" customHeight="1">
      <c r="A263" s="36"/>
      <c r="B263" s="14" t="s">
        <v>20</v>
      </c>
      <c r="C263" s="28" t="s">
        <v>21</v>
      </c>
      <c r="D263" s="48">
        <v>8025</v>
      </c>
      <c r="E263" s="48">
        <v>7000.76</v>
      </c>
      <c r="F263" s="16">
        <f t="shared" si="3"/>
        <v>0.8723688473520249</v>
      </c>
    </row>
    <row r="264" spans="1:6" ht="15.75" customHeight="1">
      <c r="A264" s="36"/>
      <c r="B264" s="14" t="s">
        <v>22</v>
      </c>
      <c r="C264" s="28" t="s">
        <v>23</v>
      </c>
      <c r="D264" s="48">
        <v>600</v>
      </c>
      <c r="E264" s="48">
        <v>394.45</v>
      </c>
      <c r="F264" s="16">
        <f t="shared" si="3"/>
        <v>0.6574166666666666</v>
      </c>
    </row>
    <row r="265" spans="1:6" ht="15.75" customHeight="1">
      <c r="A265" s="36"/>
      <c r="B265" s="14" t="s">
        <v>24</v>
      </c>
      <c r="C265" s="28" t="s">
        <v>25</v>
      </c>
      <c r="D265" s="48">
        <v>2700</v>
      </c>
      <c r="E265" s="48">
        <v>610.51</v>
      </c>
      <c r="F265" s="16">
        <f t="shared" si="3"/>
        <v>0.22611481481481482</v>
      </c>
    </row>
    <row r="266" spans="1:6" ht="30.75" customHeight="1">
      <c r="A266" s="36"/>
      <c r="B266" s="14" t="s">
        <v>423</v>
      </c>
      <c r="C266" s="28" t="s">
        <v>424</v>
      </c>
      <c r="D266" s="48">
        <v>1800</v>
      </c>
      <c r="E266" s="48">
        <v>1144.07</v>
      </c>
      <c r="F266" s="16">
        <f t="shared" si="3"/>
        <v>0.6355944444444445</v>
      </c>
    </row>
    <row r="267" spans="1:6" ht="15.75" customHeight="1">
      <c r="A267" s="36"/>
      <c r="B267" s="14" t="s">
        <v>135</v>
      </c>
      <c r="C267" s="28" t="s">
        <v>136</v>
      </c>
      <c r="D267" s="48">
        <v>1000</v>
      </c>
      <c r="E267" s="48">
        <v>384.86</v>
      </c>
      <c r="F267" s="16">
        <f t="shared" si="3"/>
        <v>0.38486000000000004</v>
      </c>
    </row>
    <row r="268" spans="1:6" ht="15.75" customHeight="1">
      <c r="A268" s="36"/>
      <c r="B268" s="14" t="s">
        <v>26</v>
      </c>
      <c r="C268" s="28" t="s">
        <v>27</v>
      </c>
      <c r="D268" s="48">
        <v>1000</v>
      </c>
      <c r="E268" s="48">
        <v>260</v>
      </c>
      <c r="F268" s="16">
        <f t="shared" si="3"/>
        <v>0.26</v>
      </c>
    </row>
    <row r="269" spans="1:6" ht="16.5" customHeight="1">
      <c r="A269" s="36"/>
      <c r="B269" s="14" t="s">
        <v>28</v>
      </c>
      <c r="C269" s="28" t="s">
        <v>63</v>
      </c>
      <c r="D269" s="48">
        <v>2414</v>
      </c>
      <c r="E269" s="48">
        <v>2413.8</v>
      </c>
      <c r="F269" s="16">
        <f t="shared" si="3"/>
        <v>0.9999171499585751</v>
      </c>
    </row>
    <row r="270" spans="1:6" ht="28.5" customHeight="1">
      <c r="A270" s="36"/>
      <c r="B270" s="14" t="s">
        <v>430</v>
      </c>
      <c r="C270" s="28" t="s">
        <v>431</v>
      </c>
      <c r="D270" s="48">
        <v>1000</v>
      </c>
      <c r="E270" s="48">
        <v>858</v>
      </c>
      <c r="F270" s="16">
        <f t="shared" si="3"/>
        <v>0.858</v>
      </c>
    </row>
    <row r="271" spans="1:6" ht="28.5" customHeight="1">
      <c r="A271" s="36"/>
      <c r="B271" s="14" t="s">
        <v>432</v>
      </c>
      <c r="C271" s="28" t="s">
        <v>433</v>
      </c>
      <c r="D271" s="48">
        <v>1200</v>
      </c>
      <c r="E271" s="48">
        <v>1082.43</v>
      </c>
      <c r="F271" s="16">
        <f t="shared" si="3"/>
        <v>0.9020250000000001</v>
      </c>
    </row>
    <row r="272" spans="1:6" ht="28.5" customHeight="1">
      <c r="A272" s="36"/>
      <c r="B272" s="14" t="s">
        <v>434</v>
      </c>
      <c r="C272" s="28" t="s">
        <v>435</v>
      </c>
      <c r="D272" s="48">
        <v>2500</v>
      </c>
      <c r="E272" s="48">
        <v>1131.98</v>
      </c>
      <c r="F272" s="16">
        <f t="shared" si="3"/>
        <v>0.45279200000000003</v>
      </c>
    </row>
    <row r="273" spans="1:6" ht="28.5" customHeight="1">
      <c r="A273" s="36"/>
      <c r="B273" s="14" t="s">
        <v>141</v>
      </c>
      <c r="C273" s="40" t="s">
        <v>142</v>
      </c>
      <c r="D273" s="48">
        <v>4000</v>
      </c>
      <c r="E273" s="48">
        <v>4000</v>
      </c>
      <c r="F273" s="16">
        <f t="shared" si="3"/>
        <v>1</v>
      </c>
    </row>
    <row r="274" spans="1:6" ht="15.75" customHeight="1">
      <c r="A274" s="11" t="s">
        <v>297</v>
      </c>
      <c r="B274" s="23"/>
      <c r="C274" s="31" t="s">
        <v>298</v>
      </c>
      <c r="D274" s="47">
        <f>D275</f>
        <v>14800</v>
      </c>
      <c r="E274" s="47">
        <f>E275</f>
        <v>9717.16</v>
      </c>
      <c r="F274" s="13">
        <f t="shared" si="3"/>
        <v>0.6565648648648649</v>
      </c>
    </row>
    <row r="275" spans="1:6" ht="15.75" customHeight="1">
      <c r="A275" s="36"/>
      <c r="B275" s="14" t="s">
        <v>299</v>
      </c>
      <c r="C275" s="32" t="s">
        <v>300</v>
      </c>
      <c r="D275" s="48">
        <v>14800</v>
      </c>
      <c r="E275" s="48">
        <v>9717.16</v>
      </c>
      <c r="F275" s="16">
        <f t="shared" si="3"/>
        <v>0.6565648648648649</v>
      </c>
    </row>
    <row r="276" spans="1:6" ht="15.75" customHeight="1">
      <c r="A276" s="11" t="s">
        <v>403</v>
      </c>
      <c r="B276" s="23"/>
      <c r="C276" s="31" t="s">
        <v>43</v>
      </c>
      <c r="D276" s="47">
        <f>SUM(D277:D278)</f>
        <v>9619</v>
      </c>
      <c r="E276" s="47">
        <f>SUM(E277:E278)</f>
        <v>9618.560000000001</v>
      </c>
      <c r="F276" s="13">
        <f t="shared" si="3"/>
        <v>0.9999542571992932</v>
      </c>
    </row>
    <row r="277" spans="1:6" ht="24.75" customHeight="1">
      <c r="A277" s="11"/>
      <c r="B277" s="14" t="s">
        <v>208</v>
      </c>
      <c r="C277" s="40" t="s">
        <v>209</v>
      </c>
      <c r="D277" s="48">
        <v>1538</v>
      </c>
      <c r="E277" s="48">
        <v>1538</v>
      </c>
      <c r="F277" s="16">
        <f t="shared" si="3"/>
        <v>1</v>
      </c>
    </row>
    <row r="278" spans="1:6" ht="15.75" customHeight="1">
      <c r="A278" s="11"/>
      <c r="B278" s="14" t="s">
        <v>24</v>
      </c>
      <c r="C278" s="32" t="s">
        <v>25</v>
      </c>
      <c r="D278" s="48">
        <v>8081</v>
      </c>
      <c r="E278" s="48">
        <v>8080.56</v>
      </c>
      <c r="F278" s="16">
        <f t="shared" si="3"/>
        <v>0.9999455512931569</v>
      </c>
    </row>
    <row r="279" spans="1:6" ht="29.25" customHeight="1">
      <c r="A279" s="71" t="s">
        <v>301</v>
      </c>
      <c r="B279" s="71"/>
      <c r="C279" s="71"/>
      <c r="D279" s="46">
        <f>D280</f>
        <v>67040</v>
      </c>
      <c r="E279" s="46">
        <f>E280</f>
        <v>57418.380000000005</v>
      </c>
      <c r="F279" s="45">
        <f t="shared" si="3"/>
        <v>0.856479415274463</v>
      </c>
    </row>
    <row r="280" spans="1:6" ht="12.75">
      <c r="A280" s="11" t="s">
        <v>302</v>
      </c>
      <c r="B280" s="11"/>
      <c r="C280" s="31" t="s">
        <v>303</v>
      </c>
      <c r="D280" s="47">
        <f>SUM(D281:D299)</f>
        <v>67040</v>
      </c>
      <c r="E280" s="47">
        <f>SUM(E281:E299)</f>
        <v>57418.380000000005</v>
      </c>
      <c r="F280" s="13">
        <f t="shared" si="3"/>
        <v>0.856479415274463</v>
      </c>
    </row>
    <row r="281" spans="1:6" ht="12.75">
      <c r="A281" s="14"/>
      <c r="B281" s="14" t="s">
        <v>304</v>
      </c>
      <c r="C281" s="40" t="s">
        <v>305</v>
      </c>
      <c r="D281" s="48">
        <v>21400</v>
      </c>
      <c r="E281" s="48">
        <v>21400</v>
      </c>
      <c r="F281" s="16">
        <f t="shared" si="3"/>
        <v>1</v>
      </c>
    </row>
    <row r="282" spans="1:6" ht="12.75">
      <c r="A282" s="14"/>
      <c r="B282" s="14" t="s">
        <v>306</v>
      </c>
      <c r="C282" s="40" t="s">
        <v>307</v>
      </c>
      <c r="D282" s="48">
        <v>1525</v>
      </c>
      <c r="E282" s="48">
        <v>1524.9</v>
      </c>
      <c r="F282" s="16">
        <f t="shared" si="3"/>
        <v>0.9999344262295082</v>
      </c>
    </row>
    <row r="283" spans="1:6" ht="12.75">
      <c r="A283" s="14"/>
      <c r="B283" s="14" t="s">
        <v>308</v>
      </c>
      <c r="C283" s="40" t="s">
        <v>309</v>
      </c>
      <c r="D283" s="48">
        <v>4558</v>
      </c>
      <c r="E283" s="48">
        <v>4134.83</v>
      </c>
      <c r="F283" s="16">
        <f t="shared" si="3"/>
        <v>0.9071588415971917</v>
      </c>
    </row>
    <row r="284" spans="1:6" ht="12.75">
      <c r="A284" s="14"/>
      <c r="B284" s="14" t="s">
        <v>310</v>
      </c>
      <c r="C284" s="40" t="s">
        <v>311</v>
      </c>
      <c r="D284" s="48">
        <v>868</v>
      </c>
      <c r="E284" s="48">
        <v>591.92</v>
      </c>
      <c r="F284" s="16">
        <f t="shared" si="3"/>
        <v>0.6819354838709677</v>
      </c>
    </row>
    <row r="285" spans="1:6" ht="12.75">
      <c r="A285" s="14"/>
      <c r="B285" s="14" t="s">
        <v>395</v>
      </c>
      <c r="C285" s="40" t="s">
        <v>397</v>
      </c>
      <c r="D285" s="48">
        <v>7000</v>
      </c>
      <c r="E285" s="48">
        <v>3931.2</v>
      </c>
      <c r="F285" s="16">
        <f t="shared" si="3"/>
        <v>0.5616</v>
      </c>
    </row>
    <row r="286" spans="1:6" ht="12.75">
      <c r="A286" s="14"/>
      <c r="B286" s="14" t="s">
        <v>312</v>
      </c>
      <c r="C286" s="40" t="s">
        <v>313</v>
      </c>
      <c r="D286" s="48">
        <v>12000</v>
      </c>
      <c r="E286" s="48">
        <v>11364.25</v>
      </c>
      <c r="F286" s="16">
        <f t="shared" si="3"/>
        <v>0.9470208333333333</v>
      </c>
    </row>
    <row r="287" spans="1:6" ht="25.5">
      <c r="A287" s="14"/>
      <c r="B287" s="14" t="s">
        <v>314</v>
      </c>
      <c r="C287" s="40" t="s">
        <v>315</v>
      </c>
      <c r="D287" s="48">
        <v>1000</v>
      </c>
      <c r="E287" s="48">
        <v>0</v>
      </c>
      <c r="F287" s="16">
        <f t="shared" si="3"/>
        <v>0</v>
      </c>
    </row>
    <row r="288" spans="1:6" ht="12.75">
      <c r="A288" s="14"/>
      <c r="B288" s="14" t="s">
        <v>316</v>
      </c>
      <c r="C288" s="40" t="s">
        <v>317</v>
      </c>
      <c r="D288" s="48">
        <v>500</v>
      </c>
      <c r="E288" s="48">
        <v>0</v>
      </c>
      <c r="F288" s="16">
        <f t="shared" si="3"/>
        <v>0</v>
      </c>
    </row>
    <row r="289" spans="1:6" ht="12.75">
      <c r="A289" s="14"/>
      <c r="B289" s="14" t="s">
        <v>318</v>
      </c>
      <c r="C289" s="40" t="s">
        <v>319</v>
      </c>
      <c r="D289" s="48">
        <v>499</v>
      </c>
      <c r="E289" s="48">
        <v>0</v>
      </c>
      <c r="F289" s="16">
        <f t="shared" si="3"/>
        <v>0</v>
      </c>
    </row>
    <row r="290" spans="1:6" ht="12.75">
      <c r="A290" s="14"/>
      <c r="B290" s="14" t="s">
        <v>320</v>
      </c>
      <c r="C290" s="40" t="s">
        <v>321</v>
      </c>
      <c r="D290" s="48">
        <v>7154</v>
      </c>
      <c r="E290" s="48">
        <v>6662.9</v>
      </c>
      <c r="F290" s="16">
        <f t="shared" si="3"/>
        <v>0.9313530891808778</v>
      </c>
    </row>
    <row r="291" spans="1:6" ht="12.75">
      <c r="A291" s="14"/>
      <c r="B291" s="14" t="s">
        <v>134</v>
      </c>
      <c r="C291" s="28" t="s">
        <v>402</v>
      </c>
      <c r="D291" s="48">
        <v>500</v>
      </c>
      <c r="E291" s="48">
        <v>0</v>
      </c>
      <c r="F291" s="16">
        <f t="shared" si="3"/>
        <v>0</v>
      </c>
    </row>
    <row r="292" spans="1:6" ht="30.75" customHeight="1">
      <c r="A292" s="14"/>
      <c r="B292" s="14" t="s">
        <v>423</v>
      </c>
      <c r="C292" s="28" t="s">
        <v>441</v>
      </c>
      <c r="D292" s="48">
        <v>2100</v>
      </c>
      <c r="E292" s="48">
        <v>1599.22</v>
      </c>
      <c r="F292" s="16">
        <f t="shared" si="3"/>
        <v>0.7615333333333334</v>
      </c>
    </row>
    <row r="293" spans="1:6" ht="30.75" customHeight="1">
      <c r="A293" s="14"/>
      <c r="B293" s="14" t="s">
        <v>426</v>
      </c>
      <c r="C293" s="28" t="s">
        <v>427</v>
      </c>
      <c r="D293" s="48">
        <v>2000</v>
      </c>
      <c r="E293" s="48">
        <v>1534</v>
      </c>
      <c r="F293" s="16">
        <f t="shared" si="3"/>
        <v>0.767</v>
      </c>
    </row>
    <row r="294" spans="1:6" ht="12.75">
      <c r="A294" s="14"/>
      <c r="B294" s="14" t="s">
        <v>322</v>
      </c>
      <c r="C294" s="40" t="s">
        <v>323</v>
      </c>
      <c r="D294" s="48">
        <v>500</v>
      </c>
      <c r="E294" s="48">
        <v>331.92</v>
      </c>
      <c r="F294" s="16">
        <f t="shared" si="3"/>
        <v>0.66384</v>
      </c>
    </row>
    <row r="295" spans="1:6" ht="12.75">
      <c r="A295" s="14"/>
      <c r="B295" s="14" t="s">
        <v>26</v>
      </c>
      <c r="C295" s="40" t="s">
        <v>27</v>
      </c>
      <c r="D295" s="48">
        <v>281</v>
      </c>
      <c r="E295" s="48">
        <v>280.5</v>
      </c>
      <c r="F295" s="16">
        <f t="shared" si="3"/>
        <v>0.998220640569395</v>
      </c>
    </row>
    <row r="296" spans="1:6" ht="12.75">
      <c r="A296" s="14"/>
      <c r="B296" s="14" t="s">
        <v>324</v>
      </c>
      <c r="C296" s="40" t="s">
        <v>325</v>
      </c>
      <c r="D296" s="48">
        <v>805</v>
      </c>
      <c r="E296" s="48">
        <v>804.6</v>
      </c>
      <c r="F296" s="16">
        <f t="shared" si="3"/>
        <v>0.9995031055900622</v>
      </c>
    </row>
    <row r="297" spans="1:6" ht="25.5">
      <c r="A297" s="14"/>
      <c r="B297" s="14" t="s">
        <v>430</v>
      </c>
      <c r="C297" s="40" t="s">
        <v>431</v>
      </c>
      <c r="D297" s="48">
        <v>2500</v>
      </c>
      <c r="E297" s="48">
        <v>1936</v>
      </c>
      <c r="F297" s="16">
        <f t="shared" si="3"/>
        <v>0.7744</v>
      </c>
    </row>
    <row r="298" spans="1:6" ht="38.25">
      <c r="A298" s="14"/>
      <c r="B298" s="14" t="s">
        <v>432</v>
      </c>
      <c r="C298" s="40" t="s">
        <v>433</v>
      </c>
      <c r="D298" s="48">
        <v>1500</v>
      </c>
      <c r="E298" s="48">
        <v>1092.15</v>
      </c>
      <c r="F298" s="16">
        <f t="shared" si="3"/>
        <v>0.7281000000000001</v>
      </c>
    </row>
    <row r="299" spans="1:6" ht="25.5">
      <c r="A299" s="14"/>
      <c r="B299" s="14" t="s">
        <v>434</v>
      </c>
      <c r="C299" s="40" t="s">
        <v>435</v>
      </c>
      <c r="D299" s="48">
        <v>350</v>
      </c>
      <c r="E299" s="48">
        <v>229.99</v>
      </c>
      <c r="F299" s="16">
        <f t="shared" si="3"/>
        <v>0.6571142857142858</v>
      </c>
    </row>
    <row r="300" spans="1:6" ht="27" customHeight="1">
      <c r="A300" s="74" t="s">
        <v>326</v>
      </c>
      <c r="B300" s="74"/>
      <c r="C300" s="74"/>
      <c r="D300" s="46">
        <f>D301+D312+D314+D316+D333+D331</f>
        <v>2041415</v>
      </c>
      <c r="E300" s="46">
        <f>E301+E312+E314+E316+E333+E331</f>
        <v>2022375.8699999999</v>
      </c>
      <c r="F300" s="45">
        <f t="shared" si="3"/>
        <v>0.9906735622105255</v>
      </c>
    </row>
    <row r="301" spans="1:6" ht="38.25">
      <c r="A301" s="11" t="s">
        <v>327</v>
      </c>
      <c r="B301" s="11"/>
      <c r="C301" s="31" t="s">
        <v>328</v>
      </c>
      <c r="D301" s="47">
        <f>SUM(D302:D311)</f>
        <v>1470630</v>
      </c>
      <c r="E301" s="47">
        <f>SUM(E302:E311)</f>
        <v>1470380.3799999997</v>
      </c>
      <c r="F301" s="13">
        <f t="shared" si="3"/>
        <v>0.9998302632205243</v>
      </c>
    </row>
    <row r="302" spans="1:6" ht="15" customHeight="1">
      <c r="A302" s="11" t="s">
        <v>412</v>
      </c>
      <c r="B302" s="14" t="s">
        <v>329</v>
      </c>
      <c r="C302" s="40" t="s">
        <v>330</v>
      </c>
      <c r="D302" s="48">
        <v>1431812</v>
      </c>
      <c r="E302" s="48">
        <v>1431811.35</v>
      </c>
      <c r="F302" s="16">
        <f t="shared" si="3"/>
        <v>0.9999995460297861</v>
      </c>
    </row>
    <row r="303" spans="1:6" ht="15" customHeight="1">
      <c r="A303" s="11" t="s">
        <v>412</v>
      </c>
      <c r="B303" s="14" t="s">
        <v>12</v>
      </c>
      <c r="C303" s="40" t="s">
        <v>13</v>
      </c>
      <c r="D303" s="48">
        <v>12000</v>
      </c>
      <c r="E303" s="48">
        <v>11994.47</v>
      </c>
      <c r="F303" s="16">
        <f t="shared" si="3"/>
        <v>0.9995391666666666</v>
      </c>
    </row>
    <row r="304" spans="1:6" ht="15" customHeight="1">
      <c r="A304" s="11" t="s">
        <v>412</v>
      </c>
      <c r="B304" s="14" t="s">
        <v>14</v>
      </c>
      <c r="C304" s="40" t="s">
        <v>15</v>
      </c>
      <c r="D304" s="48">
        <v>670</v>
      </c>
      <c r="E304" s="48">
        <v>664.21</v>
      </c>
      <c r="F304" s="16">
        <f t="shared" si="3"/>
        <v>0.991358208955224</v>
      </c>
    </row>
    <row r="305" spans="1:6" ht="15" customHeight="1">
      <c r="A305" s="11" t="s">
        <v>412</v>
      </c>
      <c r="B305" s="14" t="s">
        <v>16</v>
      </c>
      <c r="C305" s="40" t="s">
        <v>49</v>
      </c>
      <c r="D305" s="48">
        <v>5444</v>
      </c>
      <c r="E305" s="48">
        <v>5288.91</v>
      </c>
      <c r="F305" s="16">
        <f t="shared" si="3"/>
        <v>0.9715117560617192</v>
      </c>
    </row>
    <row r="306" spans="1:6" ht="15" customHeight="1">
      <c r="A306" s="11" t="s">
        <v>412</v>
      </c>
      <c r="B306" s="14" t="s">
        <v>18</v>
      </c>
      <c r="C306" s="40" t="s">
        <v>19</v>
      </c>
      <c r="D306" s="48">
        <v>311</v>
      </c>
      <c r="E306" s="48">
        <v>310.13</v>
      </c>
      <c r="F306" s="16">
        <f t="shared" si="3"/>
        <v>0.9972025723472668</v>
      </c>
    </row>
    <row r="307" spans="1:6" ht="15" customHeight="1">
      <c r="A307" s="11" t="s">
        <v>412</v>
      </c>
      <c r="B307" s="14" t="s">
        <v>395</v>
      </c>
      <c r="C307" s="40" t="s">
        <v>397</v>
      </c>
      <c r="D307" s="48">
        <v>5000</v>
      </c>
      <c r="E307" s="48">
        <v>5000</v>
      </c>
      <c r="F307" s="16">
        <f t="shared" si="3"/>
        <v>1</v>
      </c>
    </row>
    <row r="308" spans="1:6" ht="15" customHeight="1">
      <c r="A308" s="11" t="s">
        <v>412</v>
      </c>
      <c r="B308" s="14" t="s">
        <v>20</v>
      </c>
      <c r="C308" s="40" t="s">
        <v>21</v>
      </c>
      <c r="D308" s="48">
        <v>4818</v>
      </c>
      <c r="E308" s="48">
        <v>4817.16</v>
      </c>
      <c r="F308" s="16">
        <f t="shared" si="3"/>
        <v>0.9998256537982565</v>
      </c>
    </row>
    <row r="309" spans="1:6" ht="15.75" customHeight="1">
      <c r="A309" s="11" t="s">
        <v>412</v>
      </c>
      <c r="B309" s="14" t="s">
        <v>24</v>
      </c>
      <c r="C309" s="40" t="s">
        <v>25</v>
      </c>
      <c r="D309" s="48">
        <v>7415</v>
      </c>
      <c r="E309" s="48">
        <v>7343.65</v>
      </c>
      <c r="F309" s="16">
        <f t="shared" si="3"/>
        <v>0.9903776129467295</v>
      </c>
    </row>
    <row r="310" spans="1:6" ht="32.25" customHeight="1">
      <c r="A310" s="11" t="s">
        <v>412</v>
      </c>
      <c r="B310" s="14" t="s">
        <v>423</v>
      </c>
      <c r="C310" s="40" t="s">
        <v>442</v>
      </c>
      <c r="D310" s="48">
        <v>1680</v>
      </c>
      <c r="E310" s="48">
        <v>1670.64</v>
      </c>
      <c r="F310" s="16">
        <f t="shared" si="3"/>
        <v>0.9944285714285714</v>
      </c>
    </row>
    <row r="311" spans="1:6" ht="32.25" customHeight="1">
      <c r="A311" s="11" t="s">
        <v>412</v>
      </c>
      <c r="B311" s="14" t="s">
        <v>434</v>
      </c>
      <c r="C311" s="40" t="s">
        <v>435</v>
      </c>
      <c r="D311" s="48">
        <v>1480</v>
      </c>
      <c r="E311" s="48">
        <v>1479.86</v>
      </c>
      <c r="F311" s="16">
        <f t="shared" si="3"/>
        <v>0.9999054054054053</v>
      </c>
    </row>
    <row r="312" spans="1:6" ht="38.25">
      <c r="A312" s="11" t="s">
        <v>331</v>
      </c>
      <c r="B312" s="11"/>
      <c r="C312" s="31" t="s">
        <v>332</v>
      </c>
      <c r="D312" s="47">
        <f>D313</f>
        <v>20560</v>
      </c>
      <c r="E312" s="47">
        <f>E313</f>
        <v>20560</v>
      </c>
      <c r="F312" s="13">
        <f t="shared" si="3"/>
        <v>1</v>
      </c>
    </row>
    <row r="313" spans="1:6" ht="15" customHeight="1">
      <c r="A313" s="11"/>
      <c r="B313" s="17" t="s">
        <v>333</v>
      </c>
      <c r="C313" s="41" t="s">
        <v>334</v>
      </c>
      <c r="D313" s="49">
        <v>20560</v>
      </c>
      <c r="E313" s="48">
        <v>20560</v>
      </c>
      <c r="F313" s="16">
        <f t="shared" si="3"/>
        <v>1</v>
      </c>
    </row>
    <row r="314" spans="1:6" ht="25.5">
      <c r="A314" s="11" t="s">
        <v>335</v>
      </c>
      <c r="B314" s="11"/>
      <c r="C314" s="31" t="s">
        <v>336</v>
      </c>
      <c r="D314" s="47">
        <f>D315</f>
        <v>303208</v>
      </c>
      <c r="E314" s="47">
        <f>E315</f>
        <v>288256.38</v>
      </c>
      <c r="F314" s="13">
        <f t="shared" si="3"/>
        <v>0.9506885702224216</v>
      </c>
    </row>
    <row r="315" spans="1:6" ht="15.75" customHeight="1">
      <c r="A315" s="11"/>
      <c r="B315" s="14" t="s">
        <v>337</v>
      </c>
      <c r="C315" s="40" t="s">
        <v>338</v>
      </c>
      <c r="D315" s="48">
        <v>303208</v>
      </c>
      <c r="E315" s="48">
        <v>288256.38</v>
      </c>
      <c r="F315" s="16">
        <f t="shared" si="3"/>
        <v>0.9506885702224216</v>
      </c>
    </row>
    <row r="316" spans="1:6" ht="12.75">
      <c r="A316" s="11" t="s">
        <v>339</v>
      </c>
      <c r="B316" s="11"/>
      <c r="C316" s="26" t="s">
        <v>340</v>
      </c>
      <c r="D316" s="47">
        <f>SUM(D317:D330)</f>
        <v>212414</v>
      </c>
      <c r="E316" s="47">
        <f>SUM(E317:E330)</f>
        <v>208576.11000000002</v>
      </c>
      <c r="F316" s="13">
        <f t="shared" si="3"/>
        <v>0.9819320289623096</v>
      </c>
    </row>
    <row r="317" spans="1:6" ht="12.75">
      <c r="A317" s="11"/>
      <c r="B317" s="14" t="s">
        <v>341</v>
      </c>
      <c r="C317" s="40" t="s">
        <v>342</v>
      </c>
      <c r="D317" s="48">
        <v>131785</v>
      </c>
      <c r="E317" s="48">
        <v>131534.32</v>
      </c>
      <c r="F317" s="16">
        <f t="shared" si="3"/>
        <v>0.998097810828243</v>
      </c>
    </row>
    <row r="318" spans="1:6" ht="12.75">
      <c r="A318" s="11"/>
      <c r="B318" s="14" t="s">
        <v>343</v>
      </c>
      <c r="C318" s="40" t="s">
        <v>344</v>
      </c>
      <c r="D318" s="48">
        <v>10637</v>
      </c>
      <c r="E318" s="48">
        <v>10636.17</v>
      </c>
      <c r="F318" s="16">
        <f t="shared" si="3"/>
        <v>0.9999219704803987</v>
      </c>
    </row>
    <row r="319" spans="1:6" ht="12.75">
      <c r="A319" s="11"/>
      <c r="B319" s="14" t="s">
        <v>345</v>
      </c>
      <c r="C319" s="40" t="s">
        <v>346</v>
      </c>
      <c r="D319" s="48">
        <v>26093</v>
      </c>
      <c r="E319" s="48">
        <v>25619.33</v>
      </c>
      <c r="F319" s="16">
        <f t="shared" si="3"/>
        <v>0.9818468554784809</v>
      </c>
    </row>
    <row r="320" spans="1:6" ht="12.75">
      <c r="A320" s="11"/>
      <c r="B320" s="14" t="s">
        <v>347</v>
      </c>
      <c r="C320" s="40" t="s">
        <v>348</v>
      </c>
      <c r="D320" s="48">
        <v>3540</v>
      </c>
      <c r="E320" s="48">
        <v>3477.28</v>
      </c>
      <c r="F320" s="16">
        <f t="shared" si="3"/>
        <v>0.9822824858757063</v>
      </c>
    </row>
    <row r="321" spans="1:6" ht="12.75">
      <c r="A321" s="11"/>
      <c r="B321" s="14" t="s">
        <v>395</v>
      </c>
      <c r="C321" s="40" t="s">
        <v>397</v>
      </c>
      <c r="D321" s="48">
        <v>1700</v>
      </c>
      <c r="E321" s="48">
        <v>1700</v>
      </c>
      <c r="F321" s="16">
        <f t="shared" si="3"/>
        <v>1</v>
      </c>
    </row>
    <row r="322" spans="1:6" ht="12.75">
      <c r="A322" s="11"/>
      <c r="B322" s="14" t="s">
        <v>349</v>
      </c>
      <c r="C322" s="40" t="s">
        <v>350</v>
      </c>
      <c r="D322" s="48">
        <v>23340</v>
      </c>
      <c r="E322" s="48">
        <v>23331.91</v>
      </c>
      <c r="F322" s="16">
        <f t="shared" si="3"/>
        <v>0.9996533847472151</v>
      </c>
    </row>
    <row r="323" spans="1:6" ht="12.75">
      <c r="A323" s="11"/>
      <c r="B323" s="14" t="s">
        <v>22</v>
      </c>
      <c r="C323" s="40" t="s">
        <v>23</v>
      </c>
      <c r="D323" s="48">
        <v>500</v>
      </c>
      <c r="E323" s="48">
        <v>394.45</v>
      </c>
      <c r="F323" s="16">
        <f t="shared" si="3"/>
        <v>0.7888999999999999</v>
      </c>
    </row>
    <row r="324" spans="1:6" ht="12.75">
      <c r="A324" s="11"/>
      <c r="B324" s="14" t="s">
        <v>410</v>
      </c>
      <c r="C324" s="40" t="s">
        <v>411</v>
      </c>
      <c r="D324" s="48">
        <v>60</v>
      </c>
      <c r="E324" s="48">
        <v>40</v>
      </c>
      <c r="F324" s="16">
        <f t="shared" si="3"/>
        <v>0.6666666666666666</v>
      </c>
    </row>
    <row r="325" spans="1:6" ht="12.75">
      <c r="A325" s="11"/>
      <c r="B325" s="14" t="s">
        <v>351</v>
      </c>
      <c r="C325" s="40" t="s">
        <v>352</v>
      </c>
      <c r="D325" s="48">
        <v>3665</v>
      </c>
      <c r="E325" s="48">
        <v>1544.97</v>
      </c>
      <c r="F325" s="16">
        <f t="shared" si="3"/>
        <v>0.4215470668485675</v>
      </c>
    </row>
    <row r="326" spans="1:6" ht="12.75">
      <c r="A326" s="11"/>
      <c r="B326" s="14" t="s">
        <v>353</v>
      </c>
      <c r="C326" s="40" t="s">
        <v>354</v>
      </c>
      <c r="D326" s="48">
        <v>6010</v>
      </c>
      <c r="E326" s="48">
        <v>5455.59</v>
      </c>
      <c r="F326" s="16">
        <f t="shared" si="3"/>
        <v>0.9077520798668886</v>
      </c>
    </row>
    <row r="327" spans="1:6" ht="12.75">
      <c r="A327" s="11"/>
      <c r="B327" s="14" t="s">
        <v>355</v>
      </c>
      <c r="C327" s="28" t="s">
        <v>356</v>
      </c>
      <c r="D327" s="48">
        <v>710</v>
      </c>
      <c r="E327" s="48">
        <v>707</v>
      </c>
      <c r="F327" s="16">
        <f t="shared" si="3"/>
        <v>0.995774647887324</v>
      </c>
    </row>
    <row r="328" spans="1:6" ht="12.75">
      <c r="A328" s="11"/>
      <c r="B328" s="14" t="s">
        <v>357</v>
      </c>
      <c r="C328" s="28" t="s">
        <v>358</v>
      </c>
      <c r="D328" s="48">
        <v>2414</v>
      </c>
      <c r="E328" s="48">
        <v>2413.8</v>
      </c>
      <c r="F328" s="16">
        <f aca="true" t="shared" si="4" ref="F328:F377">E328/D328</f>
        <v>0.9999171499585751</v>
      </c>
    </row>
    <row r="329" spans="1:6" ht="25.5">
      <c r="A329" s="11"/>
      <c r="B329" s="14" t="s">
        <v>430</v>
      </c>
      <c r="C329" s="28" t="s">
        <v>431</v>
      </c>
      <c r="D329" s="48">
        <v>700</v>
      </c>
      <c r="E329" s="48">
        <v>463</v>
      </c>
      <c r="F329" s="16">
        <f t="shared" si="4"/>
        <v>0.6614285714285715</v>
      </c>
    </row>
    <row r="330" spans="1:6" ht="30.75" customHeight="1">
      <c r="A330" s="11"/>
      <c r="B330" s="14" t="s">
        <v>432</v>
      </c>
      <c r="C330" s="28" t="s">
        <v>433</v>
      </c>
      <c r="D330" s="48">
        <v>1260</v>
      </c>
      <c r="E330" s="48">
        <v>1258.29</v>
      </c>
      <c r="F330" s="16">
        <f t="shared" si="4"/>
        <v>0.9986428571428572</v>
      </c>
    </row>
    <row r="331" spans="1:6" ht="12.75">
      <c r="A331" s="11" t="s">
        <v>418</v>
      </c>
      <c r="B331" s="14"/>
      <c r="C331" s="30" t="s">
        <v>419</v>
      </c>
      <c r="D331" s="47">
        <f>D332</f>
        <v>400</v>
      </c>
      <c r="E331" s="47">
        <f>E332</f>
        <v>400</v>
      </c>
      <c r="F331" s="13">
        <f t="shared" si="4"/>
        <v>1</v>
      </c>
    </row>
    <row r="332" spans="1:6" ht="12.75">
      <c r="A332" s="11"/>
      <c r="B332" s="14" t="s">
        <v>329</v>
      </c>
      <c r="C332" s="40" t="s">
        <v>330</v>
      </c>
      <c r="D332" s="48">
        <v>400</v>
      </c>
      <c r="E332" s="48">
        <v>400</v>
      </c>
      <c r="F332" s="16">
        <f t="shared" si="4"/>
        <v>1</v>
      </c>
    </row>
    <row r="333" spans="1:6" ht="12.75">
      <c r="A333" s="23" t="s">
        <v>359</v>
      </c>
      <c r="B333" s="23"/>
      <c r="C333" s="26" t="s">
        <v>360</v>
      </c>
      <c r="D333" s="47">
        <f>D334</f>
        <v>34203</v>
      </c>
      <c r="E333" s="47">
        <f>E334</f>
        <v>34203</v>
      </c>
      <c r="F333" s="13">
        <f t="shared" si="4"/>
        <v>1</v>
      </c>
    </row>
    <row r="334" spans="1:6" ht="12.75">
      <c r="A334" s="36"/>
      <c r="B334" s="14" t="s">
        <v>361</v>
      </c>
      <c r="C334" s="35" t="s">
        <v>362</v>
      </c>
      <c r="D334" s="48">
        <v>34203</v>
      </c>
      <c r="E334" s="48">
        <v>34203</v>
      </c>
      <c r="F334" s="16">
        <f t="shared" si="4"/>
        <v>1</v>
      </c>
    </row>
    <row r="335" spans="1:6" ht="27.75" customHeight="1">
      <c r="A335" s="75" t="s">
        <v>363</v>
      </c>
      <c r="B335" s="75"/>
      <c r="C335" s="75"/>
      <c r="D335" s="46">
        <f>D336</f>
        <v>61691</v>
      </c>
      <c r="E335" s="46">
        <f>E336</f>
        <v>56238</v>
      </c>
      <c r="F335" s="45">
        <f t="shared" si="4"/>
        <v>0.9116078520367639</v>
      </c>
    </row>
    <row r="336" spans="1:6" ht="16.5" customHeight="1">
      <c r="A336" s="23" t="s">
        <v>364</v>
      </c>
      <c r="B336" s="42"/>
      <c r="C336" s="43" t="s">
        <v>365</v>
      </c>
      <c r="D336" s="47">
        <f>SUM(D337:D338)</f>
        <v>61691</v>
      </c>
      <c r="E336" s="47">
        <f>SUM(E337:E338)</f>
        <v>56238</v>
      </c>
      <c r="F336" s="13">
        <f t="shared" si="4"/>
        <v>0.9116078520367639</v>
      </c>
    </row>
    <row r="337" spans="1:6" ht="16.5" customHeight="1">
      <c r="A337" s="23"/>
      <c r="B337" s="17" t="s">
        <v>366</v>
      </c>
      <c r="C337" s="44" t="s">
        <v>367</v>
      </c>
      <c r="D337" s="49">
        <v>37821</v>
      </c>
      <c r="E337" s="49">
        <v>37818</v>
      </c>
      <c r="F337" s="16">
        <f>E337/D337</f>
        <v>0.9999206789878639</v>
      </c>
    </row>
    <row r="338" spans="1:6" ht="15" customHeight="1">
      <c r="A338" s="36"/>
      <c r="B338" s="17" t="s">
        <v>196</v>
      </c>
      <c r="C338" s="44" t="s">
        <v>197</v>
      </c>
      <c r="D338" s="49">
        <v>23870</v>
      </c>
      <c r="E338" s="49">
        <v>18420</v>
      </c>
      <c r="F338" s="16">
        <f t="shared" si="4"/>
        <v>0.7716799329702555</v>
      </c>
    </row>
    <row r="339" spans="1:6" ht="25.5" customHeight="1">
      <c r="A339" s="71" t="s">
        <v>368</v>
      </c>
      <c r="B339" s="71"/>
      <c r="C339" s="71"/>
      <c r="D339" s="46">
        <f>D340+D342+D345+D350</f>
        <v>234404</v>
      </c>
      <c r="E339" s="46">
        <f>E340+E342+E345+E350</f>
        <v>196444.84</v>
      </c>
      <c r="F339" s="45">
        <f t="shared" si="4"/>
        <v>0.8380609545912185</v>
      </c>
    </row>
    <row r="340" spans="1:6" ht="25.5" customHeight="1">
      <c r="A340" s="63">
        <v>90001</v>
      </c>
      <c r="B340" s="63"/>
      <c r="C340" s="66" t="s">
        <v>455</v>
      </c>
      <c r="D340" s="64">
        <f>D341</f>
        <v>870</v>
      </c>
      <c r="E340" s="64">
        <f>E341</f>
        <v>870</v>
      </c>
      <c r="F340" s="65">
        <f t="shared" si="4"/>
        <v>1</v>
      </c>
    </row>
    <row r="341" spans="1:6" ht="36" customHeight="1">
      <c r="A341" s="63"/>
      <c r="B341" s="67">
        <v>4600</v>
      </c>
      <c r="C341" s="70" t="s">
        <v>439</v>
      </c>
      <c r="D341" s="68">
        <v>870</v>
      </c>
      <c r="E341" s="68">
        <v>870</v>
      </c>
      <c r="F341" s="69">
        <f>D341/E341*100%</f>
        <v>1</v>
      </c>
    </row>
    <row r="342" spans="1:6" ht="19.5" customHeight="1">
      <c r="A342" s="11" t="s">
        <v>369</v>
      </c>
      <c r="B342" s="11"/>
      <c r="C342" s="26" t="s">
        <v>370</v>
      </c>
      <c r="D342" s="47">
        <f>SUM(D343:D344)</f>
        <v>8450</v>
      </c>
      <c r="E342" s="47">
        <f>SUM(E343:E344)</f>
        <v>7493.2300000000005</v>
      </c>
      <c r="F342" s="13">
        <f t="shared" si="4"/>
        <v>0.8867727810650888</v>
      </c>
    </row>
    <row r="343" spans="1:6" ht="19.5" customHeight="1">
      <c r="A343" s="11"/>
      <c r="B343" s="14" t="s">
        <v>20</v>
      </c>
      <c r="C343" s="35" t="s">
        <v>21</v>
      </c>
      <c r="D343" s="48">
        <v>2000</v>
      </c>
      <c r="E343" s="48">
        <v>1062.3</v>
      </c>
      <c r="F343" s="16">
        <f t="shared" si="4"/>
        <v>0.53115</v>
      </c>
    </row>
    <row r="344" spans="1:6" ht="17.25" customHeight="1">
      <c r="A344" s="14"/>
      <c r="B344" s="14" t="s">
        <v>371</v>
      </c>
      <c r="C344" s="35" t="s">
        <v>372</v>
      </c>
      <c r="D344" s="48">
        <v>6450</v>
      </c>
      <c r="E344" s="48">
        <v>6430.93</v>
      </c>
      <c r="F344" s="16">
        <f t="shared" si="4"/>
        <v>0.9970434108527132</v>
      </c>
    </row>
    <row r="345" spans="1:6" ht="17.25" customHeight="1">
      <c r="A345" s="23" t="s">
        <v>373</v>
      </c>
      <c r="B345" s="23"/>
      <c r="C345" s="26" t="s">
        <v>374</v>
      </c>
      <c r="D345" s="47">
        <f>SUM(D346:D349)</f>
        <v>142180</v>
      </c>
      <c r="E345" s="47">
        <f>SUM(E346:E349)</f>
        <v>109834.97</v>
      </c>
      <c r="F345" s="13">
        <f t="shared" si="4"/>
        <v>0.7725064706709804</v>
      </c>
    </row>
    <row r="346" spans="1:6" ht="19.5" customHeight="1">
      <c r="A346" s="23"/>
      <c r="B346" s="14" t="s">
        <v>20</v>
      </c>
      <c r="C346" s="35" t="s">
        <v>21</v>
      </c>
      <c r="D346" s="48">
        <v>6256</v>
      </c>
      <c r="E346" s="48">
        <v>6256</v>
      </c>
      <c r="F346" s="16">
        <f t="shared" si="4"/>
        <v>1</v>
      </c>
    </row>
    <row r="347" spans="1:6" ht="18" customHeight="1">
      <c r="A347" s="36"/>
      <c r="B347" s="14" t="s">
        <v>375</v>
      </c>
      <c r="C347" s="35" t="s">
        <v>376</v>
      </c>
      <c r="D347" s="48">
        <v>98924</v>
      </c>
      <c r="E347" s="48">
        <v>69994.38</v>
      </c>
      <c r="F347" s="16">
        <f t="shared" si="4"/>
        <v>0.7075571145525859</v>
      </c>
    </row>
    <row r="348" spans="1:6" ht="18" customHeight="1">
      <c r="A348" s="36"/>
      <c r="B348" s="14" t="s">
        <v>56</v>
      </c>
      <c r="C348" s="35" t="s">
        <v>57</v>
      </c>
      <c r="D348" s="48">
        <v>700</v>
      </c>
      <c r="E348" s="48">
        <v>664.08</v>
      </c>
      <c r="F348" s="16">
        <f t="shared" si="4"/>
        <v>0.9486857142857144</v>
      </c>
    </row>
    <row r="349" spans="1:6" ht="18.75" customHeight="1">
      <c r="A349" s="36"/>
      <c r="B349" s="14" t="s">
        <v>24</v>
      </c>
      <c r="C349" s="35" t="s">
        <v>404</v>
      </c>
      <c r="D349" s="48">
        <v>36300</v>
      </c>
      <c r="E349" s="48">
        <v>32920.51</v>
      </c>
      <c r="F349" s="16">
        <f t="shared" si="4"/>
        <v>0.9069011019283747</v>
      </c>
    </row>
    <row r="350" spans="1:6" ht="18.75" customHeight="1">
      <c r="A350" s="23" t="s">
        <v>413</v>
      </c>
      <c r="B350" s="11"/>
      <c r="C350" s="26" t="s">
        <v>43</v>
      </c>
      <c r="D350" s="47">
        <f>SUM(D351:D362)</f>
        <v>82904</v>
      </c>
      <c r="E350" s="47">
        <f>SUM(E351:E362)</f>
        <v>78246.64</v>
      </c>
      <c r="F350" s="13">
        <f t="shared" si="4"/>
        <v>0.9438222522435588</v>
      </c>
    </row>
    <row r="351" spans="1:6" ht="18.75" customHeight="1">
      <c r="A351" s="36"/>
      <c r="B351" s="14" t="s">
        <v>12</v>
      </c>
      <c r="C351" s="18" t="s">
        <v>45</v>
      </c>
      <c r="D351" s="48">
        <v>41925</v>
      </c>
      <c r="E351" s="48">
        <v>41582.42</v>
      </c>
      <c r="F351" s="16">
        <f t="shared" si="4"/>
        <v>0.9918287418008348</v>
      </c>
    </row>
    <row r="352" spans="1:6" ht="18.75" customHeight="1">
      <c r="A352" s="36"/>
      <c r="B352" s="14" t="s">
        <v>14</v>
      </c>
      <c r="C352" s="18" t="s">
        <v>15</v>
      </c>
      <c r="D352" s="48">
        <v>3169</v>
      </c>
      <c r="E352" s="48">
        <v>2903.2</v>
      </c>
      <c r="F352" s="16">
        <f t="shared" si="4"/>
        <v>0.9161249605553802</v>
      </c>
    </row>
    <row r="353" spans="1:6" ht="18.75" customHeight="1">
      <c r="A353" s="36"/>
      <c r="B353" s="14" t="s">
        <v>16</v>
      </c>
      <c r="C353" s="18" t="s">
        <v>49</v>
      </c>
      <c r="D353" s="48">
        <v>7695</v>
      </c>
      <c r="E353" s="48">
        <v>7647.17</v>
      </c>
      <c r="F353" s="16">
        <f t="shared" si="4"/>
        <v>0.9937842755035737</v>
      </c>
    </row>
    <row r="354" spans="1:6" ht="18.75" customHeight="1">
      <c r="A354" s="36"/>
      <c r="B354" s="14" t="s">
        <v>18</v>
      </c>
      <c r="C354" s="18" t="s">
        <v>19</v>
      </c>
      <c r="D354" s="48">
        <v>1090</v>
      </c>
      <c r="E354" s="48">
        <v>1089.91</v>
      </c>
      <c r="F354" s="16">
        <f t="shared" si="4"/>
        <v>0.9999174311926606</v>
      </c>
    </row>
    <row r="355" spans="1:6" ht="18.75" customHeight="1">
      <c r="A355" s="36"/>
      <c r="B355" s="14" t="s">
        <v>20</v>
      </c>
      <c r="C355" s="18" t="s">
        <v>21</v>
      </c>
      <c r="D355" s="48">
        <v>14000</v>
      </c>
      <c r="E355" s="48">
        <v>11483.74</v>
      </c>
      <c r="F355" s="16">
        <f t="shared" si="4"/>
        <v>0.8202671428571429</v>
      </c>
    </row>
    <row r="356" spans="1:6" ht="18.75" customHeight="1">
      <c r="A356" s="36"/>
      <c r="B356" s="14" t="s">
        <v>56</v>
      </c>
      <c r="C356" s="18" t="s">
        <v>57</v>
      </c>
      <c r="D356" s="48">
        <v>1665</v>
      </c>
      <c r="E356" s="48">
        <v>1164.62</v>
      </c>
      <c r="F356" s="16">
        <f t="shared" si="4"/>
        <v>0.6994714714714714</v>
      </c>
    </row>
    <row r="357" spans="1:6" ht="18.75" customHeight="1">
      <c r="A357" s="36"/>
      <c r="B357" s="14" t="s">
        <v>410</v>
      </c>
      <c r="C357" s="18" t="s">
        <v>411</v>
      </c>
      <c r="D357" s="48">
        <v>40</v>
      </c>
      <c r="E357" s="48">
        <v>20</v>
      </c>
      <c r="F357" s="16">
        <f t="shared" si="4"/>
        <v>0.5</v>
      </c>
    </row>
    <row r="358" spans="1:6" ht="18.75" customHeight="1">
      <c r="A358" s="36"/>
      <c r="B358" s="14" t="s">
        <v>24</v>
      </c>
      <c r="C358" s="18" t="s">
        <v>25</v>
      </c>
      <c r="D358" s="48">
        <v>856</v>
      </c>
      <c r="E358" s="48">
        <v>191</v>
      </c>
      <c r="F358" s="16">
        <f t="shared" si="4"/>
        <v>0.22313084112149534</v>
      </c>
    </row>
    <row r="359" spans="1:6" ht="18.75" customHeight="1">
      <c r="A359" s="36"/>
      <c r="B359" s="14" t="s">
        <v>135</v>
      </c>
      <c r="C359" s="18" t="s">
        <v>136</v>
      </c>
      <c r="D359" s="48">
        <v>2825</v>
      </c>
      <c r="E359" s="48">
        <v>2526.38</v>
      </c>
      <c r="F359" s="16">
        <f t="shared" si="4"/>
        <v>0.8942938053097346</v>
      </c>
    </row>
    <row r="360" spans="1:6" ht="18.75" customHeight="1">
      <c r="A360" s="36"/>
      <c r="B360" s="14" t="s">
        <v>26</v>
      </c>
      <c r="C360" s="18" t="s">
        <v>27</v>
      </c>
      <c r="D360" s="48">
        <v>709</v>
      </c>
      <c r="E360" s="48">
        <v>709</v>
      </c>
      <c r="F360" s="16">
        <f t="shared" si="4"/>
        <v>1</v>
      </c>
    </row>
    <row r="361" spans="1:6" ht="18.75" customHeight="1">
      <c r="A361" s="36"/>
      <c r="B361" s="14" t="s">
        <v>28</v>
      </c>
      <c r="C361" s="18" t="s">
        <v>63</v>
      </c>
      <c r="D361" s="48">
        <v>1610</v>
      </c>
      <c r="E361" s="48">
        <v>1609.2</v>
      </c>
      <c r="F361" s="16">
        <f t="shared" si="4"/>
        <v>0.9995031055900622</v>
      </c>
    </row>
    <row r="362" spans="1:6" ht="29.25" customHeight="1">
      <c r="A362" s="36"/>
      <c r="B362" s="14" t="s">
        <v>141</v>
      </c>
      <c r="C362" s="18" t="s">
        <v>142</v>
      </c>
      <c r="D362" s="48">
        <v>7320</v>
      </c>
      <c r="E362" s="48">
        <v>7320</v>
      </c>
      <c r="F362" s="16">
        <f t="shared" si="4"/>
        <v>1</v>
      </c>
    </row>
    <row r="363" spans="1:6" ht="24.75" customHeight="1">
      <c r="A363" s="72" t="s">
        <v>377</v>
      </c>
      <c r="B363" s="72"/>
      <c r="C363" s="72"/>
      <c r="D363" s="46">
        <f>D364+D368+D373</f>
        <v>103394</v>
      </c>
      <c r="E363" s="46">
        <f>E364+E368+E373</f>
        <v>91709.11</v>
      </c>
      <c r="F363" s="45">
        <f t="shared" si="4"/>
        <v>0.8869867690581659</v>
      </c>
    </row>
    <row r="364" spans="1:6" ht="13.5" customHeight="1">
      <c r="A364" s="23" t="s">
        <v>378</v>
      </c>
      <c r="B364" s="11"/>
      <c r="C364" s="26" t="s">
        <v>379</v>
      </c>
      <c r="D364" s="47">
        <f>SUM(D365:D367)</f>
        <v>22000</v>
      </c>
      <c r="E364" s="47">
        <f>SUM(E365:E367)</f>
        <v>10460.49</v>
      </c>
      <c r="F364" s="13">
        <f t="shared" si="4"/>
        <v>0.4754768181818182</v>
      </c>
    </row>
    <row r="365" spans="1:6" ht="13.5" customHeight="1">
      <c r="A365" s="36"/>
      <c r="B365" s="14" t="s">
        <v>380</v>
      </c>
      <c r="C365" s="35" t="s">
        <v>381</v>
      </c>
      <c r="D365" s="48">
        <v>17500</v>
      </c>
      <c r="E365" s="48">
        <v>6347.25</v>
      </c>
      <c r="F365" s="16">
        <f t="shared" si="4"/>
        <v>0.3627</v>
      </c>
    </row>
    <row r="366" spans="1:6" ht="13.5" customHeight="1">
      <c r="A366" s="36"/>
      <c r="B366" s="14" t="s">
        <v>382</v>
      </c>
      <c r="C366" s="35" t="s">
        <v>383</v>
      </c>
      <c r="D366" s="48">
        <v>1000</v>
      </c>
      <c r="E366" s="48">
        <v>654.82</v>
      </c>
      <c r="F366" s="16">
        <f t="shared" si="4"/>
        <v>0.6548200000000001</v>
      </c>
    </row>
    <row r="367" spans="1:6" ht="29.25" customHeight="1">
      <c r="A367" s="36"/>
      <c r="B367" s="14" t="s">
        <v>141</v>
      </c>
      <c r="C367" s="35" t="s">
        <v>142</v>
      </c>
      <c r="D367" s="48">
        <v>3500</v>
      </c>
      <c r="E367" s="48">
        <v>3458.42</v>
      </c>
      <c r="F367" s="16">
        <f t="shared" si="4"/>
        <v>0.98812</v>
      </c>
    </row>
    <row r="368" spans="1:6" ht="13.5" customHeight="1">
      <c r="A368" s="23" t="s">
        <v>384</v>
      </c>
      <c r="B368" s="11"/>
      <c r="C368" s="26" t="s">
        <v>385</v>
      </c>
      <c r="D368" s="47">
        <f>SUM(D369:D372)</f>
        <v>66754</v>
      </c>
      <c r="E368" s="47">
        <f>SUM(E369:E372)</f>
        <v>66752.2</v>
      </c>
      <c r="F368" s="13">
        <f t="shared" si="4"/>
        <v>0.9999730353237258</v>
      </c>
    </row>
    <row r="369" spans="1:6" ht="26.25" customHeight="1">
      <c r="A369" s="23"/>
      <c r="B369" s="14" t="s">
        <v>443</v>
      </c>
      <c r="C369" s="40" t="s">
        <v>444</v>
      </c>
      <c r="D369" s="48">
        <v>64000</v>
      </c>
      <c r="E369" s="48">
        <v>64000</v>
      </c>
      <c r="F369" s="16">
        <f t="shared" si="4"/>
        <v>1</v>
      </c>
    </row>
    <row r="370" spans="1:6" ht="13.5" customHeight="1">
      <c r="A370" s="36"/>
      <c r="B370" s="14" t="s">
        <v>386</v>
      </c>
      <c r="C370" s="40" t="s">
        <v>387</v>
      </c>
      <c r="D370" s="48">
        <v>2301</v>
      </c>
      <c r="E370" s="48">
        <v>2300.4</v>
      </c>
      <c r="F370" s="16">
        <f t="shared" si="4"/>
        <v>0.9997392438070405</v>
      </c>
    </row>
    <row r="371" spans="1:6" ht="13.5" customHeight="1">
      <c r="A371" s="36"/>
      <c r="B371" s="14" t="s">
        <v>388</v>
      </c>
      <c r="C371" s="40" t="s">
        <v>389</v>
      </c>
      <c r="D371" s="48">
        <v>396</v>
      </c>
      <c r="E371" s="48">
        <v>395.44</v>
      </c>
      <c r="F371" s="16">
        <f t="shared" si="4"/>
        <v>0.9985858585858586</v>
      </c>
    </row>
    <row r="372" spans="1:6" ht="13.5" customHeight="1">
      <c r="A372" s="36"/>
      <c r="B372" s="14" t="s">
        <v>390</v>
      </c>
      <c r="C372" s="40" t="s">
        <v>391</v>
      </c>
      <c r="D372" s="48">
        <v>57</v>
      </c>
      <c r="E372" s="48">
        <v>56.36</v>
      </c>
      <c r="F372" s="16">
        <f t="shared" si="4"/>
        <v>0.9887719298245614</v>
      </c>
    </row>
    <row r="373" spans="1:6" ht="13.5" customHeight="1">
      <c r="A373" s="23" t="s">
        <v>456</v>
      </c>
      <c r="B373" s="11"/>
      <c r="C373" s="31" t="s">
        <v>43</v>
      </c>
      <c r="D373" s="47">
        <f>SUM(D374:D376)</f>
        <v>14640</v>
      </c>
      <c r="E373" s="47">
        <f>SUM(E374:E376)</f>
        <v>14496.42</v>
      </c>
      <c r="F373" s="13">
        <f t="shared" si="4"/>
        <v>0.9901926229508197</v>
      </c>
    </row>
    <row r="374" spans="1:6" ht="13.5" customHeight="1">
      <c r="A374" s="36"/>
      <c r="B374" s="14" t="s">
        <v>395</v>
      </c>
      <c r="C374" s="40" t="s">
        <v>397</v>
      </c>
      <c r="D374" s="48">
        <v>10640</v>
      </c>
      <c r="E374" s="48">
        <v>10640</v>
      </c>
      <c r="F374" s="16">
        <f t="shared" si="4"/>
        <v>1</v>
      </c>
    </row>
    <row r="375" spans="1:6" ht="13.5" customHeight="1">
      <c r="A375" s="36"/>
      <c r="B375" s="14" t="s">
        <v>20</v>
      </c>
      <c r="C375" s="40" t="s">
        <v>21</v>
      </c>
      <c r="D375" s="48">
        <v>2700</v>
      </c>
      <c r="E375" s="48">
        <v>2599.82</v>
      </c>
      <c r="F375" s="16">
        <f t="shared" si="4"/>
        <v>0.9628962962962964</v>
      </c>
    </row>
    <row r="376" spans="1:6" ht="13.5" customHeight="1">
      <c r="A376" s="36"/>
      <c r="B376" s="14" t="s">
        <v>56</v>
      </c>
      <c r="C376" s="40" t="s">
        <v>57</v>
      </c>
      <c r="D376" s="48">
        <v>1300</v>
      </c>
      <c r="E376" s="48">
        <v>1256.6</v>
      </c>
      <c r="F376" s="16">
        <f t="shared" si="4"/>
        <v>0.9666153846153845</v>
      </c>
    </row>
    <row r="377" spans="1:6" ht="24.75" customHeight="1">
      <c r="A377" s="73" t="s">
        <v>392</v>
      </c>
      <c r="B377" s="73"/>
      <c r="C377" s="73"/>
      <c r="D377" s="51">
        <f>D363+D339+D335+D300+D279+D169+D166+D163+D160+D140+D130+D83+D80+D72+D67+D47+D9</f>
        <v>10409107.75</v>
      </c>
      <c r="E377" s="51">
        <f>E363+E339+E335+E300+E279+E169+E166+E163+E160+E140+E130+E83+E80+E72+E67+E47+E9</f>
        <v>9839347.159999998</v>
      </c>
      <c r="F377" s="45">
        <f t="shared" si="4"/>
        <v>0.9452632633186066</v>
      </c>
    </row>
    <row r="378" ht="20.25" customHeight="1"/>
    <row r="379" ht="25.5" customHeight="1"/>
    <row r="383" ht="36.75" customHeight="1"/>
    <row r="384" ht="12.75" customHeight="1" hidden="1"/>
    <row r="385" ht="12.75" hidden="1"/>
    <row r="386" ht="30" customHeight="1"/>
  </sheetData>
  <mergeCells count="25">
    <mergeCell ref="A166:C166"/>
    <mergeCell ref="A4:D4"/>
    <mergeCell ref="A6:A7"/>
    <mergeCell ref="B6:B7"/>
    <mergeCell ref="C6:C7"/>
    <mergeCell ref="D6:D7"/>
    <mergeCell ref="A67:C67"/>
    <mergeCell ref="A72:C72"/>
    <mergeCell ref="A80:C80"/>
    <mergeCell ref="A83:C83"/>
    <mergeCell ref="E6:E7"/>
    <mergeCell ref="F6:F7"/>
    <mergeCell ref="A9:C9"/>
    <mergeCell ref="A47:C47"/>
    <mergeCell ref="A130:C130"/>
    <mergeCell ref="A140:C140"/>
    <mergeCell ref="A160:C160"/>
    <mergeCell ref="A163:C163"/>
    <mergeCell ref="A339:C339"/>
    <mergeCell ref="A363:C363"/>
    <mergeCell ref="A377:C377"/>
    <mergeCell ref="A169:C169"/>
    <mergeCell ref="A279:C279"/>
    <mergeCell ref="A300:C300"/>
    <mergeCell ref="A335:C335"/>
  </mergeCells>
  <printOptions/>
  <pageMargins left="0.7874015748031497" right="0.7874015748031497" top="0.3937007874015748" bottom="0.7874015748031497" header="0.11811023622047245" footer="0.11811023622047245"/>
  <pageSetup firstPageNumber="1" useFirstPageNumber="1" fitToHeight="0"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Jaca</dc:creator>
  <cp:keywords/>
  <dc:description/>
  <cp:lastModifiedBy>Your User Name</cp:lastModifiedBy>
  <cp:lastPrinted>2007-03-19T09:50:41Z</cp:lastPrinted>
  <dcterms:created xsi:type="dcterms:W3CDTF">2005-02-19T14:29:09Z</dcterms:created>
  <dcterms:modified xsi:type="dcterms:W3CDTF">2008-03-31T09:48:33Z</dcterms:modified>
  <cp:category/>
  <cp:version/>
  <cp:contentType/>
  <cp:contentStatus/>
  <cp:revision>1</cp:revision>
</cp:coreProperties>
</file>